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" i="11" l="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J175" i="11"/>
  <c r="AL175" i="11"/>
  <c r="AN175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L10" i="11"/>
  <c r="AN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L153" i="11"/>
  <c r="AN153" i="11"/>
  <c r="AJ154" i="11"/>
  <c r="AL154" i="11"/>
  <c r="AN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F174" i="11"/>
  <c r="AF159" i="11"/>
  <c r="AF153" i="11"/>
  <c r="AH153" i="11" s="1"/>
  <c r="AF141" i="11"/>
  <c r="AF135" i="11"/>
  <c r="AF111" i="11"/>
  <c r="AH111" i="11" s="1"/>
  <c r="AF104" i="11"/>
  <c r="AF154" i="11" s="1"/>
  <c r="AF175" i="11" s="1"/>
  <c r="AF83" i="11"/>
  <c r="AF52" i="11"/>
  <c r="AF20" i="11"/>
  <c r="AH20" i="11" s="1"/>
  <c r="I143" i="9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H141" i="11"/>
  <c r="AI140" i="11"/>
  <c r="AH140" i="11"/>
  <c r="AI139" i="11"/>
  <c r="AH139" i="11"/>
  <c r="AI138" i="11"/>
  <c r="AH138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K10" i="11" s="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AO10" i="11" l="1"/>
  <c r="AH174" i="11"/>
  <c r="AH154" i="11"/>
  <c r="P72" i="9"/>
  <c r="AH175" i="11" l="1"/>
  <c r="K93" i="9"/>
  <c r="D180" i="9" l="1"/>
  <c r="D163" i="9"/>
  <c r="D155" i="9"/>
  <c r="D143" i="9"/>
  <c r="D137" i="9"/>
  <c r="D112" i="9"/>
  <c r="D105" i="9"/>
  <c r="D84" i="9"/>
  <c r="D53" i="9"/>
  <c r="D21" i="9"/>
  <c r="D156" i="9" s="1"/>
  <c r="D181" i="9" s="1"/>
  <c r="AB83" i="11" l="1"/>
  <c r="AB135" i="11"/>
  <c r="AB174" i="11" l="1"/>
  <c r="AB159" i="11"/>
  <c r="AB153" i="11"/>
  <c r="AB141" i="11"/>
  <c r="AB111" i="11"/>
  <c r="AB104" i="11"/>
  <c r="AB52" i="11"/>
  <c r="AB154" i="11" s="1"/>
  <c r="AB175" i="11" s="1"/>
  <c r="AB20" i="11"/>
  <c r="AE173" i="11" l="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X174" i="11" l="1"/>
  <c r="AD174" i="11" s="1"/>
  <c r="X159" i="11"/>
  <c r="X153" i="11"/>
  <c r="AD153" i="11" s="1"/>
  <c r="X141" i="11"/>
  <c r="AD141" i="11" s="1"/>
  <c r="X135" i="11"/>
  <c r="AD135" i="11" s="1"/>
  <c r="X111" i="11"/>
  <c r="AD111" i="11" s="1"/>
  <c r="Y93" i="11"/>
  <c r="AE93" i="11" s="1"/>
  <c r="Y92" i="11"/>
  <c r="AE92" i="11" s="1"/>
  <c r="X93" i="11"/>
  <c r="AD93" i="11" s="1"/>
  <c r="X83" i="11"/>
  <c r="AD83" i="11" s="1"/>
  <c r="X52" i="11"/>
  <c r="AD52" i="11" s="1"/>
  <c r="X20" i="11"/>
  <c r="AD20" i="11" s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Z92" i="11"/>
  <c r="AA91" i="11"/>
  <c r="Z91" i="11"/>
  <c r="AA90" i="11"/>
  <c r="Z90" i="11"/>
  <c r="AA89" i="11"/>
  <c r="Z89" i="11"/>
  <c r="AA88" i="11"/>
  <c r="Z88" i="11"/>
  <c r="AA87" i="11"/>
  <c r="Z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A92" i="11" l="1"/>
  <c r="X104" i="11"/>
  <c r="X154" i="11" s="1"/>
  <c r="AD154" i="11" s="1"/>
  <c r="N31" i="9"/>
  <c r="N13" i="9"/>
  <c r="X175" i="11" l="1"/>
  <c r="AD175" i="11" s="1"/>
  <c r="F88" i="11" l="1"/>
  <c r="J88" i="11"/>
  <c r="N88" i="11"/>
  <c r="R88" i="11"/>
  <c r="V88" i="11"/>
  <c r="V87" i="11"/>
  <c r="R87" i="11"/>
  <c r="N87" i="11"/>
  <c r="J87" i="11"/>
  <c r="F87" i="11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T83" i="11"/>
  <c r="Z83" i="11" s="1"/>
  <c r="T52" i="11"/>
  <c r="Z52" i="11" s="1"/>
  <c r="T20" i="11"/>
  <c r="Z20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W87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4" i="11" l="1"/>
  <c r="T175" i="11" l="1"/>
  <c r="Z175" i="11" s="1"/>
  <c r="Z154" i="11"/>
  <c r="E115" i="9" l="1"/>
  <c r="E123" i="9"/>
  <c r="E131" i="9"/>
  <c r="E124" i="9"/>
  <c r="E132" i="9"/>
  <c r="E117" i="9"/>
  <c r="E125" i="9"/>
  <c r="E133" i="9"/>
  <c r="E118" i="9"/>
  <c r="E126" i="9"/>
  <c r="E134" i="9"/>
  <c r="E119" i="9"/>
  <c r="E127" i="9"/>
  <c r="E135" i="9"/>
  <c r="E120" i="9"/>
  <c r="E128" i="9"/>
  <c r="E136" i="9"/>
  <c r="E121" i="9"/>
  <c r="E129" i="9"/>
  <c r="E122" i="9"/>
  <c r="E130" i="9"/>
  <c r="E116" i="9"/>
  <c r="P174" i="1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P83" i="11"/>
  <c r="V83" i="11" s="1"/>
  <c r="P52" i="11"/>
  <c r="V52" i="11" s="1"/>
  <c r="P20" i="11"/>
  <c r="V20" i="11" s="1"/>
  <c r="P154" i="11" l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S87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V154" i="11" l="1"/>
  <c r="P175" i="11"/>
  <c r="V175" i="11" s="1"/>
  <c r="L174" i="1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L83" i="11"/>
  <c r="R83" i="11" s="1"/>
  <c r="L52" i="11"/>
  <c r="R52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O87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54" i="11" l="1"/>
  <c r="R154" i="11" s="1"/>
  <c r="L175" i="11" l="1"/>
  <c r="R175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K87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4" i="11"/>
  <c r="N174" i="11" s="1"/>
  <c r="H159" i="11"/>
  <c r="H153" i="11"/>
  <c r="H141" i="11"/>
  <c r="N141" i="11" s="1"/>
  <c r="H135" i="11"/>
  <c r="N135" i="11" s="1"/>
  <c r="H111" i="11"/>
  <c r="N111" i="11" s="1"/>
  <c r="H104" i="11"/>
  <c r="H83" i="11"/>
  <c r="N83" i="11" s="1"/>
  <c r="H52" i="11"/>
  <c r="H20" i="11"/>
  <c r="N20" i="11" s="1"/>
  <c r="I105" i="9"/>
  <c r="J90" i="9" l="1"/>
  <c r="J88" i="9"/>
  <c r="N153" i="11"/>
  <c r="N52" i="11"/>
  <c r="H154" i="11"/>
  <c r="N154" i="11" s="1"/>
  <c r="H175" i="11" l="1"/>
  <c r="N175" i="11" s="1"/>
  <c r="I180" i="9" l="1"/>
  <c r="J179" i="9" s="1"/>
  <c r="F98" i="11" l="1"/>
  <c r="F99" i="11"/>
  <c r="F100" i="11"/>
  <c r="F101" i="11"/>
  <c r="F102" i="11"/>
  <c r="F103" i="11"/>
  <c r="F97" i="11"/>
  <c r="F94" i="11"/>
  <c r="F89" i="11"/>
  <c r="F90" i="11"/>
  <c r="F91" i="11"/>
  <c r="F92" i="11"/>
  <c r="F93" i="11"/>
  <c r="F77" i="11"/>
  <c r="F78" i="11"/>
  <c r="F79" i="11"/>
  <c r="F80" i="11"/>
  <c r="F81" i="11"/>
  <c r="F82" i="11"/>
  <c r="D174" i="1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D83" i="11"/>
  <c r="J83" i="11" s="1"/>
  <c r="D52" i="11"/>
  <c r="J52" i="11" s="1"/>
  <c r="D20" i="11"/>
  <c r="J20" i="11" s="1"/>
  <c r="D154" i="11" l="1"/>
  <c r="J154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G102" i="11"/>
  <c r="G101" i="11"/>
  <c r="G100" i="11"/>
  <c r="G99" i="11"/>
  <c r="G98" i="11"/>
  <c r="G97" i="11"/>
  <c r="G94" i="11"/>
  <c r="G93" i="11"/>
  <c r="G92" i="11"/>
  <c r="G91" i="11"/>
  <c r="G90" i="11"/>
  <c r="G89" i="11"/>
  <c r="G88" i="11"/>
  <c r="G87" i="11"/>
  <c r="G82" i="11"/>
  <c r="G81" i="11"/>
  <c r="G80" i="11"/>
  <c r="G79" i="11"/>
  <c r="G78" i="11"/>
  <c r="G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5" i="11" l="1"/>
  <c r="J175" i="11" s="1"/>
  <c r="P82" i="9"/>
  <c r="O82" i="9"/>
  <c r="N82" i="9"/>
  <c r="E82" i="9" l="1"/>
  <c r="B174" i="11" l="1"/>
  <c r="B159" i="11"/>
  <c r="B153" i="11"/>
  <c r="B141" i="11"/>
  <c r="B135" i="11"/>
  <c r="B111" i="11"/>
  <c r="B104" i="11"/>
  <c r="B83" i="11"/>
  <c r="B52" i="11"/>
  <c r="B20" i="11"/>
  <c r="F83" i="11" l="1"/>
  <c r="F20" i="11"/>
  <c r="F135" i="11"/>
  <c r="F141" i="11"/>
  <c r="F153" i="11"/>
  <c r="F52" i="11"/>
  <c r="F174" i="11"/>
  <c r="F111" i="11"/>
  <c r="B154" i="11"/>
  <c r="E75" i="9"/>
  <c r="B175" i="11" l="1"/>
  <c r="F154" i="11"/>
  <c r="N136" i="9"/>
  <c r="F175" i="11" l="1"/>
  <c r="N131" i="9" l="1"/>
  <c r="N132" i="9"/>
  <c r="N32" i="9"/>
  <c r="N33" i="9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J29" i="9" l="1"/>
  <c r="J45" i="9"/>
  <c r="J10" i="9"/>
  <c r="J11" i="9"/>
  <c r="J19" i="9"/>
  <c r="J6" i="9"/>
  <c r="J14" i="9"/>
  <c r="J15" i="9"/>
  <c r="J16" i="9"/>
  <c r="J18" i="9"/>
  <c r="J12" i="9"/>
  <c r="J20" i="9"/>
  <c r="J13" i="9"/>
  <c r="J7" i="9"/>
  <c r="J8" i="9"/>
  <c r="J17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E8" i="9"/>
  <c r="E7" i="9"/>
  <c r="E6" i="9"/>
  <c r="J141" i="9"/>
  <c r="J142" i="9"/>
  <c r="J178" i="9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170" i="9"/>
  <c r="J92" i="9"/>
  <c r="J151" i="9"/>
  <c r="J152" i="9"/>
  <c r="J162" i="9"/>
  <c r="J51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49" i="9"/>
  <c r="J57" i="9"/>
  <c r="J56" i="9"/>
  <c r="J58" i="9"/>
  <c r="J140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50" i="9"/>
  <c r="J38" i="9"/>
  <c r="J47" i="9"/>
  <c r="N53" i="9"/>
  <c r="J28" i="9"/>
  <c r="J44" i="9"/>
  <c r="J52" i="9"/>
  <c r="J43" i="9"/>
  <c r="N21" i="9"/>
  <c r="J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<sst xmlns="http://schemas.openxmlformats.org/spreadsheetml/2006/main" count="684" uniqueCount="274">
  <si>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</si>
  <si>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</si>
  <si>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</si>
  <si>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</si>
  <si>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</si>
  <si>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</si>
  <si>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</si>
  <si>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</si>
  <si>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</si>
  <si>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</si>
  <si>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</si>
  <si>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</si>
  <si>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</si>
  <si>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</si>
  <si>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</si>
  <si>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</si>
  <si>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</si>
  <si>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</si>
  <si>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</si>
  <si>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</si>
  <si>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</si>
  <si>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</si>
  <si>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</si>
  <si>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</si>
  <si>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</si>
  <si>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</si>
  <si>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</si>
  <si>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</si>
  <si>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</si>
  <si>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</si>
  <si>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</si>
  <si>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</si>
  <si>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</si>
  <si>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</si>
  <si>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</si>
  <si>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</si>
  <si>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</si>
  <si>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</si>
  <si>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</si>
  <si>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</si>
  <si>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</si>
  <si>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</si>
  <si>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</si>
  <si>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</si>
  <si>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</si>
  <si>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</si>
  <si>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</si>
  <si>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</si>
  <si>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</si>
  <si>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</si>
  <si>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</si>
  <si>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</si>
  <si>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</si>
  <si>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</si>
  <si>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</si>
  <si>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</si>
  <si>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</si>
  <si>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</si>
  <si>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</si>
  <si>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</si>
  <si>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</si>
  <si>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</si>
  <si>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</si>
  <si>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</si>
  <si>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</si>
  <si>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</si>
  <si>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</si>
  <si>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</si>
  <si>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</si>
  <si>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</si>
  <si>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</si>
  <si>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</si>
  <si>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</si>
  <si>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</si>
  <si>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</si>
  <si>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</si>
  <si>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</si>
  <si>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</si>
  <si>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</si>
  <si>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</si>
  <si>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</si>
  <si>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</si>
  <si>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</si>
  <si>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</si>
  <si>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</si>
  <si>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</si>
  <si>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</si>
  <si>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</si>
  <si>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</si>
  <si>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</si>
  <si>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</si>
  <si>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</si>
  <si>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</si>
  <si>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</si>
  <si>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</si>
  <si>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</si>
  <si>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</si>
  <si>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</si>
  <si>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</si>
  <si>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</si>
  <si>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</si>
  <si>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</si>
  <si>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</si>
  <si>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</si>
  <si>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</si>
  <si>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</si>
  <si>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</si>
  <si>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</si>
  <si>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</si>
  <si>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</si>
  <si>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</si>
  <si>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</si>
  <si>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</si>
  <si>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</si>
  <si>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</si>
  <si>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</si>
  <si>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</si>
  <si>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</si>
  <si>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</si>
  <si>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</si>
  <si>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</si>
  <si>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</si>
  <si>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</si>
  <si>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</si>
  <si>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</si>
  <si>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</si>
  <si>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</si>
  <si>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</si>
  <si>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</si>
  <si>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</si>
  <si>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</si>
  <si>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</si>
  <si>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</si>
  <si>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</si>
  <si>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</si>
  <si>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</si>
  <si>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</si>
  <si>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</si>
  <si>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</si>
  <si>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</si>
  <si>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</si>
  <si>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</si>
  <si>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</si>
  <si>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</si>
  <si>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</si>
  <si>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</si>
  <si>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</si>
  <si>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</si>
  <si>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</si>
  <si>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</si>
  <si>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</si>
  <si>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</si>
  <si>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</si>
  <si>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</si>
  <si>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</si>
  <si>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</si>
  <si>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</si>
  <si>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</si>
  <si>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</si>
  <si>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</si>
  <si>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</si>
  <si>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</si>
  <si>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</si>
  <si>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</si>
  <si>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</si>
  <si>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</si>
  <si>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</si>
  <si>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</si>
  <si>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</si>
  <si>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</si>
  <si>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</si>
  <si>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</si>
  <si>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</si>
  <si>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</si>
  <si>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</si>
  <si>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</si>
  <si>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</si>
  <si>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</si>
  <si>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</si>
  <si>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</si>
  <si>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</si>
  <si>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</si>
  <si>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</si>
  <si>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</si>
  <si>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</si>
  <si>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</si>
  <si>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</si>
  <si>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</si>
  <si>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</si>
  <si>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</si>
  <si>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</si>
  <si>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</si>
  <si>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</si>
  <si>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</si>
  <si>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</si>
  <si>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</si>
  <si>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</si>
  <si>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</si>
  <si>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</si>
  <si>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</si>
  <si>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</si>
  <si>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</si>
  <si>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</si>
  <si>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</si>
  <si>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</si>
  <si>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</si>
  <si>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</si>
  <si>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</si>
  <si>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</si>
  <si>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</si>
  <si>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</si>
  <si>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</si>
  <si>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</si>
  <si>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</si>
  <si>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</si>
  <si>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</si>
  <si>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</si>
  <si>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</si>
  <si>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</si>
  <si>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</si>
  <si>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</si>
  <si>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</si>
  <si>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</si>
  <si>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</si>
  <si>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</si>
  <si>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</si>
  <si>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</si>
  <si>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</si>
  <si>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</si>
  <si>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</si>
  <si>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</si>
  <si>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</si>
  <si>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</si>
  <si>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</si>
  <si>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</si>
  <si>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</si>
  <si>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</si>
  <si>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</si>
  <si>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</si>
  <si>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</si>
  <si>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</si>
  <si>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</si>
  <si>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</si>
  <si>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</si>
  <si>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</si>
  <si>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</si>
  <si>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</si>
  <si>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</si>
  <si>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</si>
  <si>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</si>
  <si>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</si>
  <si>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</si>
  <si>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</si>
  <si>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</si>
  <si>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</si>
  <si>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</si>
  <si>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</si>
  <si>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</si>
  <si>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</si>
  <si>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</si>
  <si>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</si>
  <si>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 and Unit Price as at Week Ended April 14, 2022</t>
  </si>
  <si>
    <t>NAV and Unit Price as at Week Ended April 22, 2022</t>
  </si>
  <si>
    <t>NAV and Unit Price as at Week Ended April 29, 2022</t>
  </si>
  <si>
    <t>Nigeria Real Estate Investment Trust</t>
  </si>
  <si>
    <t>NAV and Unit Price as at Week Ended May 6, 2022</t>
  </si>
  <si>
    <t>NAV, Unit Price and Yield as at Week Ended May 13, 2022</t>
  </si>
  <si>
    <t>NAV and Unit Price as at Week Ended May 13, 2022</t>
  </si>
  <si>
    <t>NET ASSET VALUES AND UNIT PRICES OF COLLECTIVE INVESTMENT SCHEMES AS AT WEEK ENDED MAY 20, 2022</t>
  </si>
  <si>
    <t>NAV, Unit Price and Yield as at Week Ended May 20, 2022</t>
  </si>
  <si>
    <t xml:space="preserve"> 24.92	</t>
  </si>
  <si>
    <t>Stanbic IBTC Nigerian Equity Fund</t>
  </si>
  <si>
    <t>NAV and Unit Price as at Week Ended May 20, 2022</t>
  </si>
  <si>
    <t>The chart above shows that Money Market Fund category has 42.45% share of the Total NAV, followed by Bond/Fixed Income Fund with 29.51%, Dollar Fund (Eurobonds and Fixed Income) at 19.91%, Real Estate Investment Trust at 3.15%.  Next is Balanced Fund at 2.25%, Shari'ah Compliant Fund at 1.29%, Equity Fund at 1.22%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</si>
</sst>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7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28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/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20TH MAY,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17573852370.655609</c:v>
                </c:pt>
                <c:pt idx="1">
                  <c:v>609345211700.35559</c:v>
                </c:pt>
                <c:pt idx="2">
                  <c:v>423605832544.70996</c:v>
                </c:pt>
                <c:pt idx="3">
                  <c:v>285856181895.64563</c:v>
                </c:pt>
                <c:pt idx="4">
                  <c:v>45272071796.080002</c:v>
                </c:pt>
                <c:pt idx="5">
                  <c:v>32284134552.048656</c:v>
                </c:pt>
                <c:pt idx="6">
                  <c:v>3078030222.0900002</c:v>
                </c:pt>
                <c:pt idx="7">
                  <c:v>18480263659.259998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20,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1414145259277.8921</c:v>
                </c:pt>
                <c:pt idx="1">
                  <c:v>1412552536253.6406</c:v>
                </c:pt>
                <c:pt idx="2">
                  <c:v>1416009097633.312</c:v>
                </c:pt>
                <c:pt idx="3">
                  <c:v>1410919738841.4065</c:v>
                </c:pt>
                <c:pt idx="4">
                  <c:v>1406064166795.5371</c:v>
                </c:pt>
                <c:pt idx="5">
                  <c:v>1416041411116.3481</c:v>
                </c:pt>
                <c:pt idx="6">
                  <c:v>1438147150546.8381</c:v>
                </c:pt>
                <c:pt idx="7">
                  <c:v>1435495578740.8455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20,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18131263619.82</c:v>
                </c:pt>
                <c:pt idx="1">
                  <c:v>18108011918.550003</c:v>
                </c:pt>
                <c:pt idx="2">
                  <c:v>18372893373.57</c:v>
                </c:pt>
                <c:pt idx="3">
                  <c:v>18400657934.489998</c:v>
                </c:pt>
                <c:pt idx="4">
                  <c:v>18471040677.189999</c:v>
                </c:pt>
                <c:pt idx="5">
                  <c:v>18471484417.84</c:v>
                </c:pt>
                <c:pt idx="6">
                  <c:v>18549267222.370003</c:v>
                </c:pt>
                <c:pt idx="7">
                  <c:v>18480263659.259998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2690257824.9499998</c:v>
                </c:pt>
                <c:pt idx="1">
                  <c:v>2719722819.02</c:v>
                </c:pt>
                <c:pt idx="2">
                  <c:v>2767923623.1599998</c:v>
                </c:pt>
                <c:pt idx="3">
                  <c:v>2793931388.2800002</c:v>
                </c:pt>
                <c:pt idx="4">
                  <c:v>2866495265.04</c:v>
                </c:pt>
                <c:pt idx="5">
                  <c:v>2937084260.7399998</c:v>
                </c:pt>
                <c:pt idx="6">
                  <c:v>3089725862.5</c:v>
                </c:pt>
                <c:pt idx="7">
                  <c:v>3078030222.0900002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29743326960.750423</c:v>
                </c:pt>
                <c:pt idx="1">
                  <c:v>29831295472.480007</c:v>
                </c:pt>
                <c:pt idx="2">
                  <c:v>30263933632.202248</c:v>
                </c:pt>
                <c:pt idx="3">
                  <c:v>30448572798.546356</c:v>
                </c:pt>
                <c:pt idx="4">
                  <c:v>31174430452.156418</c:v>
                </c:pt>
                <c:pt idx="5">
                  <c:v>31408962329.739998</c:v>
                </c:pt>
                <c:pt idx="6">
                  <c:v>32787759032.011131</c:v>
                </c:pt>
                <c:pt idx="7">
                  <c:v>32284134552.048656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15481213029.603739</c:v>
                </c:pt>
                <c:pt idx="1">
                  <c:v>15540377895.869999</c:v>
                </c:pt>
                <c:pt idx="2">
                  <c:v>15823233457.569998</c:v>
                </c:pt>
                <c:pt idx="3">
                  <c:v>16092800535.040001</c:v>
                </c:pt>
                <c:pt idx="4">
                  <c:v>16487973033.780001</c:v>
                </c:pt>
                <c:pt idx="5">
                  <c:v>16874828381.599998</c:v>
                </c:pt>
                <c:pt idx="6">
                  <c:v>17826756747.100002</c:v>
                </c:pt>
                <c:pt idx="7">
                  <c:v>17573852370.655609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50624731167.880005</c:v>
                </c:pt>
                <c:pt idx="1">
                  <c:v>45590827247.830002</c:v>
                </c:pt>
                <c:pt idx="2">
                  <c:v>45478625907.349998</c:v>
                </c:pt>
                <c:pt idx="3">
                  <c:v>45561513237.440002</c:v>
                </c:pt>
                <c:pt idx="4">
                  <c:v>45578708965.440002</c:v>
                </c:pt>
                <c:pt idx="5">
                  <c:v>45618645084.029999</c:v>
                </c:pt>
                <c:pt idx="6">
                  <c:v>45255168131.489998</c:v>
                </c:pt>
                <c:pt idx="7">
                  <c:v>45272071796.080002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44652</c:v>
                </c:pt>
                <c:pt idx="1">
                  <c:v>44659</c:v>
                </c:pt>
                <c:pt idx="2">
                  <c:v>44665</c:v>
                </c:pt>
                <c:pt idx="3">
                  <c:v>44673</c:v>
                </c:pt>
                <c:pt idx="4">
                  <c:v>44680</c:v>
                </c:pt>
                <c:pt idx="5">
                  <c:v>44687</c:v>
                </c:pt>
                <c:pt idx="6">
                  <c:v>44694</c:v>
                </c:pt>
                <c:pt idx="7">
                  <c:v>44701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623114112790.91663</c:v>
                </c:pt>
                <c:pt idx="1">
                  <c:v>622984208577.57007</c:v>
                </c:pt>
                <c:pt idx="2">
                  <c:v>622913275884.20752</c:v>
                </c:pt>
                <c:pt idx="3">
                  <c:v>611539800293.32898</c:v>
                </c:pt>
                <c:pt idx="4">
                  <c:v>606807349619.41711</c:v>
                </c:pt>
                <c:pt idx="5">
                  <c:v>612176111572.45996</c:v>
                </c:pt>
                <c:pt idx="6">
                  <c:v>609716601002.41772</c:v>
                </c:pt>
                <c:pt idx="7">
                  <c:v>609345211700.35559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44652</c:v>
                </c:pt>
                <c:pt idx="1">
                  <c:v>44659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411551434238.40009</c:v>
                </c:pt>
                <c:pt idx="1">
                  <c:v>412217464970.89996</c:v>
                </c:pt>
                <c:pt idx="2">
                  <c:v>413868142741.87</c:v>
                </c:pt>
                <c:pt idx="3">
                  <c:v>418373146632.8299</c:v>
                </c:pt>
                <c:pt idx="4">
                  <c:v>418620801050.5899</c:v>
                </c:pt>
                <c:pt idx="5">
                  <c:v>421480231599.46014</c:v>
                </c:pt>
                <c:pt idx="6">
                  <c:v>427193365726.90002</c:v>
                </c:pt>
                <c:pt idx="7">
                  <c:v>423605832544.70996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262808919645.57141</c:v>
                </c:pt>
                <c:pt idx="1">
                  <c:v>265560627351.42041</c:v>
                </c:pt>
                <c:pt idx="2">
                  <c:v>266521069013.38223</c:v>
                </c:pt>
                <c:pt idx="3">
                  <c:v>267709316021.45117</c:v>
                </c:pt>
                <c:pt idx="4">
                  <c:v>266057367731.92365</c:v>
                </c:pt>
                <c:pt idx="5">
                  <c:v>267074063470.47803</c:v>
                </c:pt>
                <c:pt idx="6">
                  <c:v>283728506822.04895</c:v>
                </c:pt>
                <c:pt idx="7">
                  <c:v>285856181895.64563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sqref="A1:P1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403" t="s">
        <v>268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5"/>
    </row>
    <row r="2" spans="1:24" ht="12" customHeight="1">
      <c r="A2" s="299"/>
      <c r="B2" s="300"/>
      <c r="C2" s="300"/>
      <c r="D2" s="387" t="s">
        <v>266</v>
      </c>
      <c r="E2" s="387"/>
      <c r="F2" s="387"/>
      <c r="G2" s="387"/>
      <c r="H2" s="387"/>
      <c r="I2" s="387" t="s">
        <v>269</v>
      </c>
      <c r="J2" s="387"/>
      <c r="K2" s="387"/>
      <c r="L2" s="387"/>
      <c r="M2" s="387"/>
      <c r="N2" s="412" t="s">
        <v>70</v>
      </c>
      <c r="O2" s="413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409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/>
      <c r="Q4" s="216"/>
    </row>
    <row r="5" spans="1:24" s="138" customFormat="1" ht="12.95" customHeight="1">
      <c r="A5" s="406" t="s">
        <v>0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8"/>
      <c r="Q5" s="217"/>
      <c r="R5" s="137"/>
    </row>
    <row r="6" spans="1:24" s="138" customFormat="1" ht="13.5" customHeight="1">
      <c r="A6" s="369">
        <v>1</v>
      </c>
      <c r="B6" s="370" t="s">
        <v>6</v>
      </c>
      <c r="C6" s="424" t="s">
        <v>271</v>
      </c>
      <c r="D6" s="80">
        <v>8090392198.96</v>
      </c>
      <c r="E6" s="223">
        <f>(D6/$I$21)</f>
        <v>0.46036532163369825</v>
      </c>
      <c r="F6" s="71">
        <v>13290</v>
      </c>
      <c r="G6" s="71">
        <v>13483.24</v>
      </c>
      <c r="H6" s="258">
        <v>0.20519999999999999</v>
      </c>
      <c r="I6" s="80">
        <v>7940188539.8599997</v>
      </c>
      <c r="J6" s="223">
        <f t="shared" ref="J6:J20" si="0">(I6/$I$21)</f>
        <v>0.45181832488352602</v>
      </c>
      <c r="K6" s="71">
        <v>13042.36</v>
      </c>
      <c r="L6" s="71">
        <v>13228.58</v>
      </c>
      <c r="M6" s="258">
        <v>0.19159999999999999</v>
      </c>
      <c r="N6" s="86">
        <f t="shared" ref="N6:N14" si="1">((I6-D6)/D6)</f>
        <v>-1.8565683270498148E-2</v>
      </c>
      <c r="O6" s="86">
        <f t="shared" ref="O6:O14" si="2">((L6-G6)/G6)</f>
        <v>-1.8887151752842779E-2</v>
      </c>
      <c r="P6" s="265">
        <f>M6-H6</f>
        <v>-1.3600000000000001E-2</v>
      </c>
      <c r="Q6" s="136"/>
      <c r="R6" s="367"/>
      <c r="S6" s="171"/>
    </row>
    <row r="7" spans="1:24" s="138" customFormat="1" ht="12.75" customHeight="1">
      <c r="A7" s="369">
        <v>2</v>
      </c>
      <c r="B7" s="370" t="s">
        <v>146</v>
      </c>
      <c r="C7" s="424" t="s">
        <v>50</v>
      </c>
      <c r="D7" s="80">
        <v>1020183928.46</v>
      </c>
      <c r="E7" s="223">
        <f t="shared" ref="E7:E8" si="3">(D7/$I$21)</f>
        <v>5.8051240385032385E-2</v>
      </c>
      <c r="F7" s="71">
        <v>2.0299999999999998</v>
      </c>
      <c r="G7" s="71">
        <v>2.08</v>
      </c>
      <c r="H7" s="258">
        <v>0.1832</v>
      </c>
      <c r="I7" s="80">
        <v>1009334359.37</v>
      </c>
      <c r="J7" s="223">
        <f t="shared" si="0"/>
        <v>5.7433870393458063E-2</v>
      </c>
      <c r="K7" s="71">
        <v>2.02</v>
      </c>
      <c r="L7" s="71">
        <v>2.06</v>
      </c>
      <c r="M7" s="258">
        <v>0.17069999999999999</v>
      </c>
      <c r="N7" s="86">
        <f t="shared" si="1"/>
        <v>-1.0634914731873694E-2</v>
      </c>
      <c r="O7" s="86">
        <f t="shared" si="2"/>
        <v>-9.6153846153846229E-3</v>
      </c>
      <c r="P7" s="265">
        <f t="shared" ref="P7:P21" si="4">M7-H7</f>
        <v>-1.2500000000000011E-2</v>
      </c>
      <c r="Q7" s="136"/>
      <c r="R7" s="367"/>
      <c r="S7" s="171"/>
    </row>
    <row r="8" spans="1:24" s="138" customFormat="1" ht="12.95" customHeight="1">
      <c r="A8" s="369">
        <v>3</v>
      </c>
      <c r="B8" s="370" t="s">
        <v>63</v>
      </c>
      <c r="C8" s="424" t="s">
        <v>12</v>
      </c>
      <c r="D8" s="80">
        <v>269660852.75</v>
      </c>
      <c r="E8" s="223">
        <f t="shared" si="3"/>
        <v>1.5344435987198408E-2</v>
      </c>
      <c r="F8" s="71">
        <v>135.47999999999999</v>
      </c>
      <c r="G8" s="71">
        <v>138.93</v>
      </c>
      <c r="H8" s="258">
        <v>7.7999999999999996E-3</v>
      </c>
      <c r="I8" s="80">
        <v>266469718.75999999</v>
      </c>
      <c r="J8" s="223">
        <f t="shared" si="0"/>
        <v>1.5162851783422549E-2</v>
      </c>
      <c r="K8" s="71">
        <v>133.88</v>
      </c>
      <c r="L8" s="71">
        <v>137.26</v>
      </c>
      <c r="M8" s="258">
        <v>1.2E-2</v>
      </c>
      <c r="N8" s="86">
        <f t="shared" si="1"/>
        <v>-1.1833879324554682E-2</v>
      </c>
      <c r="O8" s="86">
        <f t="shared" si="2"/>
        <v>-1.2020441949183155E-2</v>
      </c>
      <c r="P8" s="265">
        <f t="shared" si="4"/>
        <v>4.2000000000000006E-3</v>
      </c>
      <c r="Q8" s="136"/>
      <c r="R8" s="367"/>
      <c r="S8" s="139"/>
    </row>
    <row r="9" spans="1:24" s="138" customFormat="1" ht="12.95" customHeight="1">
      <c r="A9" s="369">
        <v>4</v>
      </c>
      <c r="B9" s="370" t="s">
        <v>13</v>
      </c>
      <c r="C9" s="424" t="s">
        <v>14</v>
      </c>
      <c r="D9" s="80">
        <v>748158158.05999994</v>
      </c>
      <c r="E9" s="223">
        <f t="shared" ref="E9:E20" si="5">(D9/$D$21)</f>
        <v>4.1968270991396564E-2</v>
      </c>
      <c r="F9" s="71">
        <v>21.16</v>
      </c>
      <c r="G9" s="71">
        <v>21.55</v>
      </c>
      <c r="H9" s="258">
        <v>0.21440000000000001</v>
      </c>
      <c r="I9" s="80">
        <v>737207406.09000003</v>
      </c>
      <c r="J9" s="223">
        <f t="shared" si="0"/>
        <v>4.1949106578417092E-2</v>
      </c>
      <c r="K9" s="71">
        <v>20.85</v>
      </c>
      <c r="L9" s="71">
        <v>21.23</v>
      </c>
      <c r="M9" s="258">
        <v>0.1966</v>
      </c>
      <c r="N9" s="86">
        <f t="shared" si="1"/>
        <v>-1.4636947885986552E-2</v>
      </c>
      <c r="O9" s="86">
        <f t="shared" si="2"/>
        <v>-1.4849187935034815E-2</v>
      </c>
      <c r="P9" s="265">
        <f t="shared" si="4"/>
        <v>-1.780000000000001E-2</v>
      </c>
      <c r="Q9" s="136"/>
      <c r="R9" s="367"/>
      <c r="S9" s="139"/>
      <c r="T9" s="173"/>
      <c r="U9" s="140"/>
      <c r="V9" s="140"/>
      <c r="W9" s="141"/>
    </row>
    <row r="10" spans="1:24" s="138" customFormat="1" ht="12.95" customHeight="1">
      <c r="A10" s="369">
        <v>5</v>
      </c>
      <c r="B10" s="370" t="s">
        <v>64</v>
      </c>
      <c r="C10" s="424" t="s">
        <v>18</v>
      </c>
      <c r="D10" s="80">
        <v>434054482.43000001</v>
      </c>
      <c r="E10" s="223">
        <f t="shared" si="5"/>
        <v>2.4348482934261756E-2</v>
      </c>
      <c r="F10" s="71">
        <v>204.1688</v>
      </c>
      <c r="G10" s="71">
        <v>208.3117</v>
      </c>
      <c r="H10" s="258">
        <v>0.21859999999999999</v>
      </c>
      <c r="I10" s="80">
        <v>432333364.64999998</v>
      </c>
      <c r="J10" s="223">
        <f t="shared" si="0"/>
        <v>2.4600944376424815E-2</v>
      </c>
      <c r="K10" s="71">
        <v>203.35919999999999</v>
      </c>
      <c r="L10" s="71">
        <v>207.59809999999999</v>
      </c>
      <c r="M10" s="258">
        <v>0.21379999999999999</v>
      </c>
      <c r="N10" s="135">
        <f>((I10-D10)/D10)</f>
        <v>-3.9652113955017058E-3</v>
      </c>
      <c r="O10" s="135">
        <f>((L10-G10)/G10)</f>
        <v>-3.4256357180130247E-3</v>
      </c>
      <c r="P10" s="265">
        <f t="shared" si="4"/>
        <v>-4.7999999999999987E-3</v>
      </c>
      <c r="Q10" s="136"/>
      <c r="R10" s="367"/>
      <c r="S10" s="139"/>
      <c r="T10" s="173"/>
      <c r="U10" s="140"/>
      <c r="V10" s="140"/>
      <c r="W10" s="141"/>
    </row>
    <row r="11" spans="1:24" s="138" customFormat="1" ht="12.95" customHeight="1">
      <c r="A11" s="369">
        <v>6</v>
      </c>
      <c r="B11" s="370" t="s">
        <v>46</v>
      </c>
      <c r="C11" s="262" t="s">
        <v>84</v>
      </c>
      <c r="D11" s="71">
        <v>2110188793.95</v>
      </c>
      <c r="E11" s="223">
        <f t="shared" si="5"/>
        <v>0.11837199687448915</v>
      </c>
      <c r="F11" s="71">
        <v>1.1155999999999999</v>
      </c>
      <c r="G11" s="71">
        <v>1.143</v>
      </c>
      <c r="H11" s="258">
        <v>0.2014</v>
      </c>
      <c r="I11" s="71">
        <v>2134140241.1800001</v>
      </c>
      <c r="J11" s="223">
        <f t="shared" si="0"/>
        <v>0.12143838449124197</v>
      </c>
      <c r="K11" s="71">
        <v>1.1212</v>
      </c>
      <c r="L11" s="71">
        <v>1490</v>
      </c>
      <c r="M11" s="258">
        <v>0.2074</v>
      </c>
      <c r="N11" s="86">
        <f t="shared" si="1"/>
        <v>1.1350381206965852E-2</v>
      </c>
      <c r="O11" s="86">
        <f>((L11-G11)/G11)</f>
        <v>1302.5870516185475</v>
      </c>
      <c r="P11" s="265">
        <f t="shared" si="4"/>
        <v>6.0000000000000053E-3</v>
      </c>
      <c r="Q11" s="136"/>
      <c r="R11" s="367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69">
        <v>7</v>
      </c>
      <c r="B12" s="370" t="s">
        <v>8</v>
      </c>
      <c r="C12" s="424" t="s">
        <v>15</v>
      </c>
      <c r="D12" s="71">
        <v>2543047811.7600002</v>
      </c>
      <c r="E12" s="223">
        <f t="shared" si="5"/>
        <v>0.14265341967902798</v>
      </c>
      <c r="F12" s="71">
        <v>23.321100000000001</v>
      </c>
      <c r="G12" s="71">
        <v>24.0243</v>
      </c>
      <c r="H12" s="364">
        <v>2.3868999999999998</v>
      </c>
      <c r="I12" s="71">
        <v>2496547627.48</v>
      </c>
      <c r="J12" s="223">
        <f t="shared" si="0"/>
        <v>0.14206035050394952</v>
      </c>
      <c r="K12" s="71">
        <v>23.047499999999999</v>
      </c>
      <c r="L12" s="71">
        <v>23.7424</v>
      </c>
      <c r="M12" s="364">
        <v>-0.61180000000000001</v>
      </c>
      <c r="N12" s="86">
        <f t="shared" si="1"/>
        <v>-1.8285218258565977E-2</v>
      </c>
      <c r="O12" s="86">
        <f>((L12-G12)/G12)</f>
        <v>-1.1733952706218298E-2</v>
      </c>
      <c r="P12" s="265">
        <f t="shared" si="4"/>
        <v>-2.9986999999999999</v>
      </c>
      <c r="Q12" s="136"/>
      <c r="R12" s="170"/>
      <c r="S12" s="139"/>
    </row>
    <row r="13" spans="1:24" s="138" customFormat="1" ht="12.95" customHeight="1">
      <c r="A13" s="369">
        <v>8</v>
      </c>
      <c r="B13" s="370" t="s">
        <v>205</v>
      </c>
      <c r="C13" s="353" t="s">
        <v>59</v>
      </c>
      <c r="D13" s="71">
        <v>434421095.51999998</v>
      </c>
      <c r="E13" s="223">
        <f t="shared" si="5"/>
        <v>2.4369048261718731E-2</v>
      </c>
      <c r="F13" s="71">
        <v>175.35</v>
      </c>
      <c r="G13" s="71">
        <v>177.69</v>
      </c>
      <c r="H13" s="258">
        <v>3.5799999999999998E-2</v>
      </c>
      <c r="I13" s="71">
        <v>432483385.06</v>
      </c>
      <c r="J13" s="223">
        <f t="shared" si="0"/>
        <v>2.4609480945802766E-2</v>
      </c>
      <c r="K13" s="71">
        <v>174.44</v>
      </c>
      <c r="L13" s="71">
        <v>176.77</v>
      </c>
      <c r="M13" s="258">
        <v>-5.1999999999999998E-3</v>
      </c>
      <c r="N13" s="86">
        <f>((I13-D13)/D13)</f>
        <v>-4.4604428283588496E-3</v>
      </c>
      <c r="O13" s="86">
        <f>((L13-G13)/G13)</f>
        <v>-5.1775564184815548E-3</v>
      </c>
      <c r="P13" s="265">
        <f t="shared" si="4"/>
        <v>-4.0999999999999995E-2</v>
      </c>
      <c r="Q13" s="136"/>
      <c r="R13" s="170"/>
      <c r="S13" s="139"/>
    </row>
    <row r="14" spans="1:24" s="138" customFormat="1" ht="12.95" customHeight="1">
      <c r="A14" s="369">
        <v>9</v>
      </c>
      <c r="B14" s="370" t="s">
        <v>61</v>
      </c>
      <c r="C14" s="424" t="s">
        <v>60</v>
      </c>
      <c r="D14" s="71">
        <v>310676557.80000001</v>
      </c>
      <c r="E14" s="223">
        <f t="shared" si="5"/>
        <v>1.7427542329063298E-2</v>
      </c>
      <c r="F14" s="71">
        <v>14.1526</v>
      </c>
      <c r="G14" s="71">
        <v>14.191800000000001</v>
      </c>
      <c r="H14" s="258">
        <v>0.1978</v>
      </c>
      <c r="I14" s="71">
        <v>290011347.58999997</v>
      </c>
      <c r="J14" s="223">
        <f t="shared" si="0"/>
        <v>1.6502434496050159E-2</v>
      </c>
      <c r="K14" s="71">
        <v>13.1486</v>
      </c>
      <c r="L14" s="71">
        <v>13.193300000000001</v>
      </c>
      <c r="M14" s="258">
        <v>0.1132</v>
      </c>
      <c r="N14" s="86">
        <f t="shared" si="1"/>
        <v>-6.6516799195719803E-2</v>
      </c>
      <c r="O14" s="86">
        <f t="shared" si="2"/>
        <v>-7.0357530404881685E-2</v>
      </c>
      <c r="P14" s="265">
        <f t="shared" si="4"/>
        <v>-8.4600000000000009E-2</v>
      </c>
      <c r="Q14" s="136"/>
      <c r="R14" s="170"/>
      <c r="S14" s="176"/>
      <c r="T14" s="176"/>
    </row>
    <row r="15" spans="1:24" s="138" customFormat="1" ht="12.95" customHeight="1">
      <c r="A15" s="369">
        <v>10</v>
      </c>
      <c r="B15" s="370" t="s">
        <v>6</v>
      </c>
      <c r="C15" s="424" t="s">
        <v>75</v>
      </c>
      <c r="D15" s="80">
        <v>389563636.64999998</v>
      </c>
      <c r="E15" s="223">
        <f t="shared" si="5"/>
        <v>2.1852748774023233E-2</v>
      </c>
      <c r="F15" s="71">
        <v>3410.46</v>
      </c>
      <c r="G15" s="71">
        <v>3462.86</v>
      </c>
      <c r="H15" s="258">
        <v>0.21629999999999999</v>
      </c>
      <c r="I15" s="80">
        <v>383819943.98000002</v>
      </c>
      <c r="J15" s="223">
        <f t="shared" si="0"/>
        <v>2.1840398785919771E-2</v>
      </c>
      <c r="K15" s="71">
        <v>3361.99</v>
      </c>
      <c r="L15" s="71">
        <v>3410.78</v>
      </c>
      <c r="M15" s="258">
        <v>0.2039</v>
      </c>
      <c r="N15" s="86">
        <f t="shared" ref="N15:N21" si="6">((I15-D15)/D15)</f>
        <v>-1.4743913778483199E-2</v>
      </c>
      <c r="O15" s="86">
        <f t="shared" ref="O15:O20" si="7">((L15-G15)/G15)</f>
        <v>-1.5039591551492098E-2</v>
      </c>
      <c r="P15" s="265">
        <f t="shared" si="4"/>
        <v>-1.2399999999999994E-2</v>
      </c>
      <c r="Q15" s="136"/>
      <c r="R15" s="170"/>
      <c r="S15" s="177"/>
      <c r="T15" s="177"/>
    </row>
    <row r="16" spans="1:24" s="138" customFormat="1" ht="12.95" customHeight="1">
      <c r="A16" s="369">
        <v>11</v>
      </c>
      <c r="B16" s="370" t="s">
        <v>89</v>
      </c>
      <c r="C16" s="424" t="s">
        <v>90</v>
      </c>
      <c r="D16" s="80">
        <v>284059636.25999999</v>
      </c>
      <c r="E16" s="223">
        <f t="shared" si="5"/>
        <v>1.5934454050718444E-2</v>
      </c>
      <c r="F16" s="71">
        <v>158.00423828892207</v>
      </c>
      <c r="G16" s="71">
        <v>159.1141526572336</v>
      </c>
      <c r="H16" s="258">
        <v>0.18729999999999999</v>
      </c>
      <c r="I16" s="80">
        <v>283165920.37561297</v>
      </c>
      <c r="J16" s="223">
        <f t="shared" si="0"/>
        <v>1.6112911068288962E-2</v>
      </c>
      <c r="K16" s="71">
        <v>155.60615425107807</v>
      </c>
      <c r="L16" s="71">
        <v>156.69922307170782</v>
      </c>
      <c r="M16" s="258">
        <v>0.16930000000000001</v>
      </c>
      <c r="N16" s="86">
        <f t="shared" si="6"/>
        <v>-3.1462262507757264E-3</v>
      </c>
      <c r="O16" s="86">
        <f t="shared" si="7"/>
        <v>-1.5177339948684926E-2</v>
      </c>
      <c r="P16" s="265">
        <f t="shared" si="4"/>
        <v>-1.7999999999999988E-2</v>
      </c>
      <c r="Q16" s="136"/>
      <c r="R16" s="170"/>
      <c r="S16" s="178"/>
      <c r="T16" s="178"/>
    </row>
    <row r="17" spans="1:23" s="138" customFormat="1" ht="12.95" customHeight="1">
      <c r="A17" s="369">
        <v>12</v>
      </c>
      <c r="B17" s="370" t="s">
        <v>53</v>
      </c>
      <c r="C17" s="424" t="s">
        <v>136</v>
      </c>
      <c r="D17" s="80">
        <v>352511230.19999999</v>
      </c>
      <c r="E17" s="223">
        <f t="shared" si="5"/>
        <v>1.9774277239596336E-2</v>
      </c>
      <c r="F17" s="71">
        <v>1.37</v>
      </c>
      <c r="G17" s="71">
        <v>1.41</v>
      </c>
      <c r="H17" s="258">
        <v>3.7499999999999999E-2</v>
      </c>
      <c r="I17" s="80">
        <v>349039733.39999998</v>
      </c>
      <c r="J17" s="223">
        <f t="shared" si="0"/>
        <v>1.9861310203266418E-2</v>
      </c>
      <c r="K17" s="71">
        <v>1.36</v>
      </c>
      <c r="L17" s="71">
        <v>1.39</v>
      </c>
      <c r="M17" s="258">
        <v>3.2199999999999999E-2</v>
      </c>
      <c r="N17" s="86">
        <f t="shared" si="6"/>
        <v>-9.8479041306866483E-3</v>
      </c>
      <c r="O17" s="86">
        <f t="shared" si="7"/>
        <v>-1.4184397163120581E-2</v>
      </c>
      <c r="P17" s="265">
        <f t="shared" si="4"/>
        <v>-5.2999999999999992E-3</v>
      </c>
      <c r="Q17" s="136"/>
      <c r="R17" s="170"/>
      <c r="S17" s="177"/>
      <c r="T17" s="177"/>
    </row>
    <row r="18" spans="1:23" s="138" customFormat="1" ht="12.95" customHeight="1">
      <c r="A18" s="369">
        <v>13</v>
      </c>
      <c r="B18" s="370" t="s">
        <v>99</v>
      </c>
      <c r="C18" s="424" t="s">
        <v>139</v>
      </c>
      <c r="D18" s="71">
        <v>323792606.38</v>
      </c>
      <c r="E18" s="223">
        <f t="shared" si="5"/>
        <v>1.8163293019223675E-2</v>
      </c>
      <c r="F18" s="71">
        <v>1.6466000000000001</v>
      </c>
      <c r="G18" s="71">
        <v>1.6600999999999999</v>
      </c>
      <c r="H18" s="258">
        <v>0.16320000000000001</v>
      </c>
      <c r="I18" s="71">
        <v>313968954.5</v>
      </c>
      <c r="J18" s="223">
        <f t="shared" si="0"/>
        <v>1.786568749287195E-2</v>
      </c>
      <c r="K18" s="71">
        <v>1.5966</v>
      </c>
      <c r="L18" s="71">
        <v>1.6106</v>
      </c>
      <c r="M18" s="258">
        <v>0.1177</v>
      </c>
      <c r="N18" s="86">
        <f t="shared" si="6"/>
        <v>-3.0339333531510748E-2</v>
      </c>
      <c r="O18" s="86">
        <f t="shared" si="7"/>
        <v>-2.9817480874646033E-2</v>
      </c>
      <c r="P18" s="265">
        <f t="shared" si="4"/>
        <v>-4.5500000000000013E-2</v>
      </c>
      <c r="Q18" s="136"/>
      <c r="R18" s="170"/>
      <c r="S18" s="179"/>
      <c r="T18" s="179"/>
    </row>
    <row r="19" spans="1:23" s="138" customFormat="1" ht="12.95" customHeight="1">
      <c r="A19" s="369">
        <v>14</v>
      </c>
      <c r="B19" s="370" t="s">
        <v>149</v>
      </c>
      <c r="C19" s="424" t="s">
        <v>150</v>
      </c>
      <c r="D19" s="71">
        <v>490714844.39999998</v>
      </c>
      <c r="E19" s="223">
        <f>(D19/$D$21)</f>
        <v>2.7526871621212191E-2</v>
      </c>
      <c r="F19" s="71">
        <v>159.4973</v>
      </c>
      <c r="G19" s="71">
        <v>161.33279999999999</v>
      </c>
      <c r="H19" s="258">
        <v>9.5099999999999994E-3</v>
      </c>
      <c r="I19" s="71">
        <v>479247817.32999998</v>
      </c>
      <c r="J19" s="223">
        <f t="shared" si="0"/>
        <v>2.7270504339175872E-2</v>
      </c>
      <c r="K19" s="71">
        <v>155.7664</v>
      </c>
      <c r="L19" s="71">
        <v>157.56209999999999</v>
      </c>
      <c r="M19" s="258">
        <v>-9.1999999999999998E-3</v>
      </c>
      <c r="N19" s="86">
        <f>((I19-D19)/D19)</f>
        <v>-2.3368005269986884E-2</v>
      </c>
      <c r="O19" s="86">
        <f t="shared" si="7"/>
        <v>-2.3372184701437062E-2</v>
      </c>
      <c r="P19" s="265">
        <f>M19-H19</f>
        <v>-1.8709999999999997E-2</v>
      </c>
      <c r="Q19" s="136"/>
      <c r="R19" s="170"/>
      <c r="S19" s="179"/>
      <c r="T19" s="179"/>
    </row>
    <row r="20" spans="1:23" s="138" customFormat="1" ht="12.95" customHeight="1">
      <c r="A20" s="369">
        <v>15</v>
      </c>
      <c r="B20" s="370" t="s">
        <v>246</v>
      </c>
      <c r="C20" s="424" t="s">
        <v>245</v>
      </c>
      <c r="D20" s="80">
        <v>25330913.52</v>
      </c>
      <c r="E20" s="223">
        <f t="shared" si="5"/>
        <v>1.420949075558612E-3</v>
      </c>
      <c r="F20" s="71">
        <v>98.47</v>
      </c>
      <c r="G20" s="71">
        <v>101.53</v>
      </c>
      <c r="H20" s="258">
        <v>2.87E-2</v>
      </c>
      <c r="I20" s="80">
        <v>25894011.030000001</v>
      </c>
      <c r="J20" s="223">
        <f t="shared" si="0"/>
        <v>1.4734396581842916E-3</v>
      </c>
      <c r="K20" s="71">
        <v>100.74</v>
      </c>
      <c r="L20" s="71">
        <v>103.72</v>
      </c>
      <c r="M20" s="258">
        <v>2.23E-2</v>
      </c>
      <c r="N20" s="86">
        <f t="shared" si="6"/>
        <v>2.2229656642876638E-2</v>
      </c>
      <c r="O20" s="86">
        <f t="shared" si="7"/>
        <v>2.1569979316458168E-2</v>
      </c>
      <c r="P20" s="265">
        <f t="shared" si="4"/>
        <v>-6.3999999999999994E-3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17826756747.100002</v>
      </c>
      <c r="E21" s="323">
        <f>(D21/$D$156)</f>
        <v>1.2395641670132011E-2</v>
      </c>
      <c r="F21" s="325"/>
      <c r="G21" s="76"/>
      <c r="H21" s="345"/>
      <c r="I21" s="75">
        <f>SUM(I6:I20)</f>
        <v>17573852370.655609</v>
      </c>
      <c r="J21" s="323">
        <f>(I21/$I$156)</f>
        <v>1.2242359106442273E-2</v>
      </c>
      <c r="K21" s="325"/>
      <c r="L21" s="76"/>
      <c r="M21" s="345"/>
      <c r="N21" s="327">
        <f t="shared" si="6"/>
        <v>-1.4186785629726776E-2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92"/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4"/>
      <c r="Q22" s="136"/>
      <c r="R22" s="170"/>
      <c r="S22" s="180"/>
      <c r="V22" s="145"/>
      <c r="W22" s="145"/>
    </row>
    <row r="23" spans="1:23" s="138" customFormat="1" ht="12.95" customHeight="1">
      <c r="A23" s="374" t="s">
        <v>49</v>
      </c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6"/>
      <c r="Q23" s="136"/>
      <c r="R23" s="181"/>
      <c r="T23" s="182"/>
    </row>
    <row r="24" spans="1:23" s="138" customFormat="1" ht="12.95" customHeight="1">
      <c r="A24" s="369">
        <v>16</v>
      </c>
      <c r="B24" s="370" t="s">
        <v>6</v>
      </c>
      <c r="C24" s="424" t="s">
        <v>39</v>
      </c>
      <c r="D24" s="72">
        <v>228908600124.03</v>
      </c>
      <c r="E24" s="225">
        <v>3.6200000000000003E-2</v>
      </c>
      <c r="F24" s="78">
        <v>100</v>
      </c>
      <c r="G24" s="78">
        <v>100</v>
      </c>
      <c r="H24" s="258">
        <v>3.6700000000000003E-2</v>
      </c>
      <c r="I24" s="72">
        <v>230601924900.89001</v>
      </c>
      <c r="J24" s="223">
        <f t="shared" ref="J24:J52" si="8">(I24/$I$53)</f>
        <v>0.37844217115845341</v>
      </c>
      <c r="K24" s="78">
        <v>100</v>
      </c>
      <c r="L24" s="78">
        <v>100</v>
      </c>
      <c r="M24" s="258">
        <v>3.7699999999999997E-2</v>
      </c>
      <c r="N24" s="86">
        <f>((I24-D24)/D24)</f>
        <v>7.3973838289278704E-3</v>
      </c>
      <c r="O24" s="86">
        <f t="shared" ref="O24:O33" si="9">((L24-G24)/G24)</f>
        <v>0</v>
      </c>
      <c r="P24" s="265">
        <f t="shared" ref="P24:P53" si="10">M24-H24</f>
        <v>9.9999999999999395E-4</v>
      </c>
      <c r="Q24" s="136"/>
      <c r="R24" s="183"/>
      <c r="S24" s="137"/>
      <c r="T24" s="137"/>
    </row>
    <row r="25" spans="1:23" s="138" customFormat="1" ht="12.95" customHeight="1">
      <c r="A25" s="369">
        <v>17</v>
      </c>
      <c r="B25" s="370" t="s">
        <v>205</v>
      </c>
      <c r="C25" s="424" t="s">
        <v>19</v>
      </c>
      <c r="D25" s="72">
        <v>174888144968.5</v>
      </c>
      <c r="E25" s="225">
        <v>6.2600000000000003E-2</v>
      </c>
      <c r="F25" s="78">
        <v>100</v>
      </c>
      <c r="G25" s="78">
        <v>100</v>
      </c>
      <c r="H25" s="258">
        <v>6.0499999999999998E-2</v>
      </c>
      <c r="I25" s="72">
        <v>174781558100.48001</v>
      </c>
      <c r="J25" s="223">
        <f t="shared" si="8"/>
        <v>0.2868350398828251</v>
      </c>
      <c r="K25" s="78">
        <v>100</v>
      </c>
      <c r="L25" s="78">
        <v>100</v>
      </c>
      <c r="M25" s="258">
        <v>5.7500000000000002E-2</v>
      </c>
      <c r="N25" s="86">
        <f t="shared" ref="N25:N53" si="11">((I25-D25)/D25)</f>
        <v>-6.0945736510148766E-4</v>
      </c>
      <c r="O25" s="86">
        <f t="shared" si="9"/>
        <v>0</v>
      </c>
      <c r="P25" s="265">
        <f t="shared" si="10"/>
        <v>-2.9999999999999957E-3</v>
      </c>
      <c r="Q25" s="136"/>
      <c r="R25" s="184"/>
      <c r="S25" s="146"/>
      <c r="T25" s="182"/>
      <c r="U25" s="185"/>
    </row>
    <row r="26" spans="1:23" s="138" customFormat="1" ht="12.95" customHeight="1">
      <c r="A26" s="369">
        <v>18</v>
      </c>
      <c r="B26" s="370" t="s">
        <v>46</v>
      </c>
      <c r="C26" s="424" t="s">
        <v>85</v>
      </c>
      <c r="D26" s="72">
        <v>20455187000.310001</v>
      </c>
      <c r="E26" s="225">
        <v>5.2600000000000001E-2</v>
      </c>
      <c r="F26" s="78">
        <v>1</v>
      </c>
      <c r="G26" s="78">
        <v>1</v>
      </c>
      <c r="H26" s="258">
        <v>5.7299999999999997E-2</v>
      </c>
      <c r="I26" s="72">
        <v>20685900026.93</v>
      </c>
      <c r="J26" s="223">
        <f t="shared" si="8"/>
        <v>3.3947751832178595E-2</v>
      </c>
      <c r="K26" s="78">
        <v>1</v>
      </c>
      <c r="L26" s="78">
        <v>1</v>
      </c>
      <c r="M26" s="258">
        <v>5.7599999999999998E-2</v>
      </c>
      <c r="N26" s="86">
        <f t="shared" si="11"/>
        <v>1.1278949765480141E-2</v>
      </c>
      <c r="O26" s="86">
        <f t="shared" si="9"/>
        <v>0</v>
      </c>
      <c r="P26" s="265">
        <f t="shared" si="10"/>
        <v>3.0000000000000165E-4</v>
      </c>
      <c r="Q26" s="136"/>
      <c r="R26" s="170"/>
      <c r="S26" s="139"/>
    </row>
    <row r="27" spans="1:23" s="138" customFormat="1" ht="12.95" customHeight="1">
      <c r="A27" s="369">
        <v>19</v>
      </c>
      <c r="B27" s="370" t="s">
        <v>41</v>
      </c>
      <c r="C27" s="424" t="s">
        <v>42</v>
      </c>
      <c r="D27" s="72">
        <v>967247939.35000002</v>
      </c>
      <c r="E27" s="225">
        <v>8.6400000000000005E-2</v>
      </c>
      <c r="F27" s="78">
        <v>100</v>
      </c>
      <c r="G27" s="78">
        <v>100</v>
      </c>
      <c r="H27" s="258">
        <v>8.1900000000000001E-2</v>
      </c>
      <c r="I27" s="72">
        <v>999383201.38</v>
      </c>
      <c r="J27" s="223">
        <f t="shared" si="8"/>
        <v>1.6400936319680886E-3</v>
      </c>
      <c r="K27" s="78">
        <v>100</v>
      </c>
      <c r="L27" s="78">
        <v>100</v>
      </c>
      <c r="M27" s="258">
        <v>8.1100000000000005E-2</v>
      </c>
      <c r="N27" s="86">
        <f t="shared" si="11"/>
        <v>3.3223396734859086E-2</v>
      </c>
      <c r="O27" s="86">
        <f t="shared" si="9"/>
        <v>0</v>
      </c>
      <c r="P27" s="265">
        <f t="shared" si="10"/>
        <v>-7.9999999999999516E-4</v>
      </c>
      <c r="Q27" s="136"/>
      <c r="R27" s="170"/>
      <c r="S27" s="146"/>
    </row>
    <row r="28" spans="1:23" s="138" customFormat="1" ht="12.95" customHeight="1">
      <c r="A28" s="369">
        <v>20</v>
      </c>
      <c r="B28" s="370" t="s">
        <v>8</v>
      </c>
      <c r="C28" s="424" t="s">
        <v>20</v>
      </c>
      <c r="D28" s="72">
        <v>68871723447.199997</v>
      </c>
      <c r="E28" s="225">
        <v>6.54E-2</v>
      </c>
      <c r="F28" s="78">
        <v>1</v>
      </c>
      <c r="G28" s="78">
        <v>1</v>
      </c>
      <c r="H28" s="258">
        <v>5.7500000000000002E-2</v>
      </c>
      <c r="I28" s="72">
        <v>67936289456.529999</v>
      </c>
      <c r="J28" s="223">
        <f t="shared" si="8"/>
        <v>0.11149064299193598</v>
      </c>
      <c r="K28" s="78">
        <v>1</v>
      </c>
      <c r="L28" s="78">
        <v>1</v>
      </c>
      <c r="M28" s="258">
        <v>6.3799999999999996E-2</v>
      </c>
      <c r="N28" s="86">
        <f t="shared" si="11"/>
        <v>-1.3582264880987649E-2</v>
      </c>
      <c r="O28" s="86">
        <f t="shared" si="9"/>
        <v>0</v>
      </c>
      <c r="P28" s="265">
        <f t="shared" si="10"/>
        <v>6.2999999999999931E-3</v>
      </c>
      <c r="Q28" s="136"/>
      <c r="R28" s="181"/>
      <c r="S28" s="139"/>
    </row>
    <row r="29" spans="1:23" s="138" customFormat="1" ht="12.95" customHeight="1">
      <c r="A29" s="369">
        <v>21</v>
      </c>
      <c r="B29" s="370" t="s">
        <v>61</v>
      </c>
      <c r="C29" s="424" t="s">
        <v>62</v>
      </c>
      <c r="D29" s="72">
        <v>2082046887.8800001</v>
      </c>
      <c r="E29" s="225">
        <v>6.4500000000000002E-2</v>
      </c>
      <c r="F29" s="78">
        <v>10</v>
      </c>
      <c r="G29" s="78">
        <v>10</v>
      </c>
      <c r="H29" s="258">
        <v>6.2399999999999997E-2</v>
      </c>
      <c r="I29" s="72">
        <v>2036802977</v>
      </c>
      <c r="J29" s="223">
        <f t="shared" ref="J29" si="12">(I29/$I$53)</f>
        <v>3.3426093089603112E-3</v>
      </c>
      <c r="K29" s="78">
        <v>10</v>
      </c>
      <c r="L29" s="78">
        <v>10</v>
      </c>
      <c r="M29" s="258"/>
      <c r="N29" s="86">
        <f t="shared" si="11"/>
        <v>-2.1730495669129126E-2</v>
      </c>
      <c r="O29" s="86">
        <f t="shared" si="9"/>
        <v>0</v>
      </c>
      <c r="P29" s="265">
        <f t="shared" si="10"/>
        <v>-6.2399999999999997E-2</v>
      </c>
      <c r="Q29" s="136"/>
      <c r="R29" s="170"/>
      <c r="S29" s="176"/>
      <c r="T29" s="401"/>
      <c r="U29" s="401"/>
    </row>
    <row r="30" spans="1:23" s="138" customFormat="1" ht="12.95" customHeight="1">
      <c r="A30" s="369">
        <v>22</v>
      </c>
      <c r="B30" s="370" t="s">
        <v>89</v>
      </c>
      <c r="C30" s="424" t="s">
        <v>91</v>
      </c>
      <c r="D30" s="72">
        <v>33984972843.240002</v>
      </c>
      <c r="E30" s="225">
        <v>6.9800000000000001E-2</v>
      </c>
      <c r="F30" s="78">
        <v>1</v>
      </c>
      <c r="G30" s="78">
        <v>1</v>
      </c>
      <c r="H30" s="258">
        <v>5.9900000000000002E-2</v>
      </c>
      <c r="I30" s="72">
        <v>33222198288.78532</v>
      </c>
      <c r="J30" s="223">
        <f t="shared" si="8"/>
        <v>5.4521144420057045E-2</v>
      </c>
      <c r="K30" s="78">
        <v>1</v>
      </c>
      <c r="L30" s="78">
        <v>1</v>
      </c>
      <c r="M30" s="258">
        <v>6.1100000000000002E-2</v>
      </c>
      <c r="N30" s="86">
        <f t="shared" si="11"/>
        <v>-2.2444465616408633E-2</v>
      </c>
      <c r="O30" s="86">
        <f t="shared" si="9"/>
        <v>0</v>
      </c>
      <c r="P30" s="265">
        <f t="shared" si="10"/>
        <v>1.1999999999999997E-3</v>
      </c>
      <c r="Q30" s="136"/>
      <c r="R30" s="170"/>
      <c r="S30" s="139"/>
      <c r="T30" s="399"/>
      <c r="U30" s="399"/>
    </row>
    <row r="31" spans="1:23" s="138" customFormat="1" ht="12.95" customHeight="1">
      <c r="A31" s="369">
        <v>23</v>
      </c>
      <c r="B31" s="370" t="s">
        <v>96</v>
      </c>
      <c r="C31" s="424" t="s">
        <v>95</v>
      </c>
      <c r="D31" s="72">
        <v>2277085044.1176271</v>
      </c>
      <c r="E31" s="225">
        <v>4.2599999999999999E-2</v>
      </c>
      <c r="F31" s="78">
        <v>100</v>
      </c>
      <c r="G31" s="78">
        <v>100</v>
      </c>
      <c r="H31" s="258">
        <v>5.3999999999999999E-2</v>
      </c>
      <c r="I31" s="72">
        <v>2301785990.6203351</v>
      </c>
      <c r="J31" s="223">
        <f t="shared" si="8"/>
        <v>3.777474486420079E-3</v>
      </c>
      <c r="K31" s="78">
        <v>100</v>
      </c>
      <c r="L31" s="78">
        <v>100</v>
      </c>
      <c r="M31" s="258">
        <v>5.45E-2</v>
      </c>
      <c r="N31" s="86">
        <f>((I31-D31)/D31)</f>
        <v>1.0847617029727408E-2</v>
      </c>
      <c r="O31" s="86">
        <f t="shared" si="9"/>
        <v>0</v>
      </c>
      <c r="P31" s="265">
        <f t="shared" si="10"/>
        <v>5.0000000000000044E-4</v>
      </c>
      <c r="Q31" s="136"/>
      <c r="R31" s="170"/>
      <c r="S31" s="139"/>
      <c r="T31" s="400"/>
      <c r="U31" s="400"/>
    </row>
    <row r="32" spans="1:23" s="138" customFormat="1" ht="12.95" customHeight="1">
      <c r="A32" s="369">
        <v>24</v>
      </c>
      <c r="B32" s="370" t="s">
        <v>97</v>
      </c>
      <c r="C32" s="424" t="s">
        <v>98</v>
      </c>
      <c r="D32" s="72">
        <v>5075278882.5500002</v>
      </c>
      <c r="E32" s="225">
        <v>7.0599999999999996E-2</v>
      </c>
      <c r="F32" s="78">
        <v>100</v>
      </c>
      <c r="G32" s="78">
        <v>100</v>
      </c>
      <c r="H32" s="258">
        <v>6.5500000000000003E-2</v>
      </c>
      <c r="I32" s="72">
        <v>5066545221.6700001</v>
      </c>
      <c r="J32" s="223">
        <f t="shared" si="8"/>
        <v>8.3147370724912899E-3</v>
      </c>
      <c r="K32" s="78">
        <v>100</v>
      </c>
      <c r="L32" s="78">
        <v>100</v>
      </c>
      <c r="M32" s="258">
        <v>6.6900000000000001E-2</v>
      </c>
      <c r="N32" s="86">
        <f t="shared" si="11"/>
        <v>-1.7208238368985969E-3</v>
      </c>
      <c r="O32" s="86">
        <f t="shared" si="9"/>
        <v>0</v>
      </c>
      <c r="P32" s="265">
        <f t="shared" si="10"/>
        <v>1.3999999999999985E-3</v>
      </c>
      <c r="Q32" s="136"/>
      <c r="R32" s="170"/>
      <c r="S32" s="139"/>
    </row>
    <row r="33" spans="1:21" s="138" customFormat="1" ht="12.95" customHeight="1">
      <c r="A33" s="369">
        <v>25</v>
      </c>
      <c r="B33" s="370" t="s">
        <v>99</v>
      </c>
      <c r="C33" s="424" t="s">
        <v>104</v>
      </c>
      <c r="D33" s="72">
        <v>718293918.96000004</v>
      </c>
      <c r="E33" s="225">
        <v>6.6600000000000006E-2</v>
      </c>
      <c r="F33" s="78">
        <v>10</v>
      </c>
      <c r="G33" s="78">
        <v>10</v>
      </c>
      <c r="H33" s="258">
        <v>6.1699999999999998E-2</v>
      </c>
      <c r="I33" s="72">
        <v>719732041.64999998</v>
      </c>
      <c r="J33" s="223">
        <f t="shared" si="8"/>
        <v>1.1811564739166718E-3</v>
      </c>
      <c r="K33" s="78">
        <v>10</v>
      </c>
      <c r="L33" s="78">
        <v>10</v>
      </c>
      <c r="M33" s="258">
        <v>6.6199999999999995E-2</v>
      </c>
      <c r="N33" s="86">
        <f t="shared" si="11"/>
        <v>2.0021368022747014E-3</v>
      </c>
      <c r="O33" s="86">
        <f t="shared" si="9"/>
        <v>0</v>
      </c>
      <c r="P33" s="265">
        <f t="shared" si="10"/>
        <v>4.4999999999999971E-3</v>
      </c>
      <c r="Q33" s="136"/>
      <c r="R33" s="174"/>
      <c r="S33" s="186"/>
    </row>
    <row r="34" spans="1:21" s="138" customFormat="1" ht="12.95" customHeight="1">
      <c r="A34" s="369">
        <v>26</v>
      </c>
      <c r="B34" s="370" t="s">
        <v>13</v>
      </c>
      <c r="C34" s="424" t="s">
        <v>106</v>
      </c>
      <c r="D34" s="72">
        <v>2552284623.2399998</v>
      </c>
      <c r="E34" s="225">
        <v>5.3699999999999998E-2</v>
      </c>
      <c r="F34" s="78">
        <v>100</v>
      </c>
      <c r="G34" s="78">
        <v>100</v>
      </c>
      <c r="H34" s="258">
        <v>6.8099999999999994E-2</v>
      </c>
      <c r="I34" s="72">
        <v>2227428089.1599998</v>
      </c>
      <c r="J34" s="223">
        <f t="shared" si="8"/>
        <v>3.6554452983136487E-3</v>
      </c>
      <c r="K34" s="78">
        <v>100</v>
      </c>
      <c r="L34" s="78">
        <v>100</v>
      </c>
      <c r="M34" s="258">
        <v>4.7699999999999999E-2</v>
      </c>
      <c r="N34" s="86">
        <f t="shared" si="11"/>
        <v>-0.12728068457647584</v>
      </c>
      <c r="O34" s="86">
        <f t="shared" ref="O34:O39" si="13">((L34-G34)/G34)</f>
        <v>0</v>
      </c>
      <c r="P34" s="265">
        <f t="shared" si="10"/>
        <v>-2.0399999999999995E-2</v>
      </c>
      <c r="Q34" s="136"/>
      <c r="R34" s="187"/>
      <c r="S34" s="139"/>
      <c r="T34" s="401"/>
      <c r="U34" s="401"/>
    </row>
    <row r="35" spans="1:21" s="138" customFormat="1" ht="12.95" customHeight="1">
      <c r="A35" s="369">
        <v>27</v>
      </c>
      <c r="B35" s="370" t="s">
        <v>53</v>
      </c>
      <c r="C35" s="424" t="s">
        <v>107</v>
      </c>
      <c r="D35" s="72">
        <v>18198098212.27</v>
      </c>
      <c r="E35" s="225">
        <v>4.7199999999999999E-2</v>
      </c>
      <c r="F35" s="78">
        <v>100</v>
      </c>
      <c r="G35" s="78">
        <v>100</v>
      </c>
      <c r="H35" s="258">
        <v>4.6899999999999997E-2</v>
      </c>
      <c r="I35" s="72">
        <v>18157215667.080002</v>
      </c>
      <c r="J35" s="223">
        <f t="shared" si="8"/>
        <v>2.9797913101529024E-2</v>
      </c>
      <c r="K35" s="78">
        <v>100</v>
      </c>
      <c r="L35" s="78">
        <v>100</v>
      </c>
      <c r="M35" s="258">
        <v>4.6899999999999997E-2</v>
      </c>
      <c r="N35" s="86">
        <f t="shared" si="11"/>
        <v>-2.246528440122041E-3</v>
      </c>
      <c r="O35" s="86">
        <f t="shared" si="13"/>
        <v>0</v>
      </c>
      <c r="P35" s="265">
        <f t="shared" si="10"/>
        <v>0</v>
      </c>
      <c r="Q35" s="136"/>
      <c r="R35" s="170"/>
      <c r="S35" s="148"/>
    </row>
    <row r="36" spans="1:21" s="138" customFormat="1" ht="12.95" customHeight="1">
      <c r="A36" s="369">
        <v>28</v>
      </c>
      <c r="B36" s="370" t="s">
        <v>108</v>
      </c>
      <c r="C36" s="424" t="s">
        <v>110</v>
      </c>
      <c r="D36" s="72">
        <v>11564590267.950001</v>
      </c>
      <c r="E36" s="225">
        <v>4.5100000000000001E-2</v>
      </c>
      <c r="F36" s="74">
        <v>100</v>
      </c>
      <c r="G36" s="74">
        <v>100</v>
      </c>
      <c r="H36" s="258">
        <v>4.5999999999999999E-2</v>
      </c>
      <c r="I36" s="72">
        <v>11863921447.049999</v>
      </c>
      <c r="J36" s="223">
        <f t="shared" si="8"/>
        <v>1.9469951054418167E-2</v>
      </c>
      <c r="K36" s="74">
        <v>100</v>
      </c>
      <c r="L36" s="74">
        <v>100</v>
      </c>
      <c r="M36" s="258">
        <v>4.5100000000000001E-2</v>
      </c>
      <c r="N36" s="86">
        <f t="shared" si="11"/>
        <v>2.5883422772838061E-2</v>
      </c>
      <c r="O36" s="86">
        <f t="shared" si="13"/>
        <v>0</v>
      </c>
      <c r="P36" s="265">
        <f t="shared" si="10"/>
        <v>-8.9999999999999802E-4</v>
      </c>
      <c r="Q36" s="136"/>
      <c r="R36" s="170"/>
      <c r="S36" s="149"/>
    </row>
    <row r="37" spans="1:21" s="138" customFormat="1" ht="12.95" customHeight="1">
      <c r="A37" s="369">
        <v>29</v>
      </c>
      <c r="B37" s="370" t="s">
        <v>108</v>
      </c>
      <c r="C37" s="424" t="s">
        <v>109</v>
      </c>
      <c r="D37" s="72">
        <v>388520336.02999997</v>
      </c>
      <c r="E37" s="225">
        <v>5.2900000000000003E-2</v>
      </c>
      <c r="F37" s="74">
        <v>1000000</v>
      </c>
      <c r="G37" s="74">
        <v>1000000</v>
      </c>
      <c r="H37" s="258">
        <v>5.4300000000000001E-2</v>
      </c>
      <c r="I37" s="72">
        <v>394875606.20999998</v>
      </c>
      <c r="J37" s="223">
        <f t="shared" si="8"/>
        <v>6.4803267282287163E-4</v>
      </c>
      <c r="K37" s="74">
        <v>1000000</v>
      </c>
      <c r="L37" s="74">
        <v>1000000</v>
      </c>
      <c r="M37" s="258">
        <v>5.5199999999999999E-2</v>
      </c>
      <c r="N37" s="86">
        <f t="shared" si="11"/>
        <v>1.635762556199704E-2</v>
      </c>
      <c r="O37" s="86">
        <f t="shared" si="13"/>
        <v>0</v>
      </c>
      <c r="P37" s="265">
        <f t="shared" si="10"/>
        <v>8.9999999999999802E-4</v>
      </c>
      <c r="Q37" s="136"/>
      <c r="R37" s="170"/>
      <c r="S37" s="148"/>
    </row>
    <row r="38" spans="1:21" s="138" customFormat="1" ht="12.95" customHeight="1">
      <c r="A38" s="369">
        <v>30</v>
      </c>
      <c r="B38" s="370" t="s">
        <v>118</v>
      </c>
      <c r="C38" s="424" t="s">
        <v>119</v>
      </c>
      <c r="D38" s="72">
        <v>5050052409.3100004</v>
      </c>
      <c r="E38" s="225">
        <v>6.3E-2</v>
      </c>
      <c r="F38" s="78">
        <v>1</v>
      </c>
      <c r="G38" s="78">
        <v>1</v>
      </c>
      <c r="H38" s="258">
        <v>5.4699999999999999E-2</v>
      </c>
      <c r="I38" s="72">
        <v>5045547121.5799999</v>
      </c>
      <c r="J38" s="223">
        <f t="shared" si="8"/>
        <v>8.2802769673049285E-3</v>
      </c>
      <c r="K38" s="78">
        <v>1</v>
      </c>
      <c r="L38" s="78">
        <v>1</v>
      </c>
      <c r="M38" s="258">
        <v>5.45E-2</v>
      </c>
      <c r="N38" s="86">
        <f t="shared" si="11"/>
        <v>-8.9212692559285001E-4</v>
      </c>
      <c r="O38" s="86">
        <f t="shared" si="13"/>
        <v>0</v>
      </c>
      <c r="P38" s="265">
        <f t="shared" si="10"/>
        <v>-1.9999999999999879E-4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424" t="s">
        <v>124</v>
      </c>
      <c r="D39" s="72">
        <v>17353372496.02</v>
      </c>
      <c r="E39" s="225">
        <v>5.9200000000000003E-2</v>
      </c>
      <c r="F39" s="78">
        <v>1</v>
      </c>
      <c r="G39" s="78">
        <v>1</v>
      </c>
      <c r="H39" s="258">
        <v>5.3999999999999999E-2</v>
      </c>
      <c r="I39" s="72">
        <v>16971948406.74</v>
      </c>
      <c r="J39" s="223">
        <f t="shared" si="8"/>
        <v>2.7852764050414702E-2</v>
      </c>
      <c r="K39" s="78">
        <v>1</v>
      </c>
      <c r="L39" s="78">
        <v>1</v>
      </c>
      <c r="M39" s="258">
        <v>5.5E-2</v>
      </c>
      <c r="N39" s="86">
        <f t="shared" si="11"/>
        <v>-2.197982492264719E-2</v>
      </c>
      <c r="O39" s="86">
        <f t="shared" si="13"/>
        <v>0</v>
      </c>
      <c r="P39" s="265">
        <f t="shared" si="10"/>
        <v>1.0000000000000009E-3</v>
      </c>
      <c r="Q39" s="136"/>
      <c r="R39" s="181"/>
      <c r="S39" s="402"/>
      <c r="T39" s="214"/>
    </row>
    <row r="40" spans="1:21" s="138" customFormat="1" ht="12.95" customHeight="1">
      <c r="A40" s="369">
        <v>32</v>
      </c>
      <c r="B40" s="370" t="s">
        <v>65</v>
      </c>
      <c r="C40" s="424" t="s">
        <v>127</v>
      </c>
      <c r="D40" s="72">
        <v>587556882.46000004</v>
      </c>
      <c r="E40" s="225">
        <v>7.9600000000000004E-2</v>
      </c>
      <c r="F40" s="78">
        <v>100</v>
      </c>
      <c r="G40" s="78">
        <v>100</v>
      </c>
      <c r="H40" s="258">
        <v>8.4400000000000003E-2</v>
      </c>
      <c r="I40" s="72">
        <v>589251553.99000001</v>
      </c>
      <c r="J40" s="223">
        <f t="shared" si="8"/>
        <v>9.6702418050634233E-4</v>
      </c>
      <c r="K40" s="78">
        <v>100</v>
      </c>
      <c r="L40" s="78">
        <v>100</v>
      </c>
      <c r="M40" s="258">
        <v>8.4599999999999995E-2</v>
      </c>
      <c r="N40" s="135">
        <f t="shared" ref="N40:N51" si="14">((I40-D40)/D40)</f>
        <v>2.8842680267903115E-3</v>
      </c>
      <c r="O40" s="135">
        <f t="shared" ref="O40:O51" si="15">((L40-G40)/G40)</f>
        <v>0</v>
      </c>
      <c r="P40" s="265">
        <f t="shared" si="10"/>
        <v>1.9999999999999185E-4</v>
      </c>
      <c r="Q40" s="136"/>
      <c r="R40" s="183"/>
      <c r="S40" s="402"/>
      <c r="T40" s="214"/>
    </row>
    <row r="41" spans="1:21" s="138" customFormat="1" ht="12.95" customHeight="1">
      <c r="A41" s="369">
        <v>33</v>
      </c>
      <c r="B41" s="370" t="s">
        <v>146</v>
      </c>
      <c r="C41" s="424" t="s">
        <v>134</v>
      </c>
      <c r="D41" s="72">
        <v>4408389376.8599997</v>
      </c>
      <c r="E41" s="225">
        <v>4.8399999999999999E-2</v>
      </c>
      <c r="F41" s="78">
        <v>1</v>
      </c>
      <c r="G41" s="78">
        <v>1</v>
      </c>
      <c r="H41" s="258">
        <v>4.6300000000000001E-2</v>
      </c>
      <c r="I41" s="72">
        <v>4332428862.1599998</v>
      </c>
      <c r="J41" s="223">
        <f t="shared" si="8"/>
        <v>7.1099744101878063E-3</v>
      </c>
      <c r="K41" s="78">
        <v>1</v>
      </c>
      <c r="L41" s="78">
        <v>1</v>
      </c>
      <c r="M41" s="258">
        <v>4.6600000000000003E-2</v>
      </c>
      <c r="N41" s="135">
        <f t="shared" si="14"/>
        <v>-1.723089958857147E-2</v>
      </c>
      <c r="O41" s="135">
        <f t="shared" si="15"/>
        <v>0</v>
      </c>
      <c r="P41" s="265">
        <f t="shared" si="10"/>
        <v>3.0000000000000165E-4</v>
      </c>
      <c r="Q41" s="136"/>
      <c r="R41" s="174"/>
      <c r="S41" s="148"/>
    </row>
    <row r="42" spans="1:21" s="138" customFormat="1" ht="12.95" customHeight="1">
      <c r="A42" s="369">
        <v>34</v>
      </c>
      <c r="B42" s="370" t="s">
        <v>195</v>
      </c>
      <c r="C42" s="424" t="s">
        <v>135</v>
      </c>
      <c r="D42" s="72">
        <v>654524958.94000006</v>
      </c>
      <c r="E42" s="225">
        <v>4.9799999999999997E-2</v>
      </c>
      <c r="F42" s="78">
        <v>10</v>
      </c>
      <c r="G42" s="78">
        <v>10</v>
      </c>
      <c r="H42" s="258">
        <v>4.6699999999999998E-2</v>
      </c>
      <c r="I42" s="72">
        <v>646807607.94000006</v>
      </c>
      <c r="J42" s="223">
        <f t="shared" si="8"/>
        <v>1.0614797581408853E-3</v>
      </c>
      <c r="K42" s="78">
        <v>10</v>
      </c>
      <c r="L42" s="78">
        <v>10</v>
      </c>
      <c r="M42" s="258">
        <v>4.7899999999999998E-2</v>
      </c>
      <c r="N42" s="135">
        <f t="shared" si="14"/>
        <v>-1.1790766562207516E-2</v>
      </c>
      <c r="O42" s="86">
        <f t="shared" si="15"/>
        <v>0</v>
      </c>
      <c r="P42" s="265">
        <f t="shared" si="10"/>
        <v>1.1999999999999997E-3</v>
      </c>
      <c r="Q42" s="136"/>
      <c r="R42" s="170"/>
      <c r="S42" s="188"/>
      <c r="T42" s="214"/>
    </row>
    <row r="43" spans="1:21" s="138" customFormat="1" ht="12.95" customHeight="1">
      <c r="A43" s="369">
        <v>35</v>
      </c>
      <c r="B43" s="370" t="s">
        <v>43</v>
      </c>
      <c r="C43" s="424" t="s">
        <v>145</v>
      </c>
      <c r="D43" s="72">
        <v>618701675.23000002</v>
      </c>
      <c r="E43" s="225">
        <v>2.2200000000000001E-2</v>
      </c>
      <c r="F43" s="78">
        <v>1</v>
      </c>
      <c r="G43" s="78">
        <v>1</v>
      </c>
      <c r="H43" s="258">
        <v>5.2699999999999997E-2</v>
      </c>
      <c r="I43" s="72">
        <v>611647724.70000005</v>
      </c>
      <c r="J43" s="223">
        <f t="shared" si="8"/>
        <v>1.0037786675851925E-3</v>
      </c>
      <c r="K43" s="78">
        <v>1</v>
      </c>
      <c r="L43" s="78">
        <v>1</v>
      </c>
      <c r="M43" s="258">
        <v>5.33E-2</v>
      </c>
      <c r="N43" s="86">
        <f t="shared" si="14"/>
        <v>-1.1401214531022066E-2</v>
      </c>
      <c r="O43" s="86">
        <f t="shared" si="15"/>
        <v>0</v>
      </c>
      <c r="P43" s="265">
        <f t="shared" si="10"/>
        <v>6.0000000000000331E-4</v>
      </c>
      <c r="Q43" s="136"/>
      <c r="R43" s="170"/>
      <c r="S43" s="188"/>
      <c r="T43" s="214"/>
    </row>
    <row r="44" spans="1:21" s="138" customFormat="1" ht="12.95" customHeight="1">
      <c r="A44" s="369">
        <v>36</v>
      </c>
      <c r="B44" s="370" t="s">
        <v>10</v>
      </c>
      <c r="C44" s="424" t="s">
        <v>183</v>
      </c>
      <c r="D44" s="72">
        <v>5752325001.8599997</v>
      </c>
      <c r="E44" s="225">
        <v>6.1269999999999998E-2</v>
      </c>
      <c r="F44" s="78">
        <v>100</v>
      </c>
      <c r="G44" s="78">
        <v>100</v>
      </c>
      <c r="H44" s="258">
        <v>6.1839999999999999E-2</v>
      </c>
      <c r="I44" s="72">
        <v>5703268117.0100002</v>
      </c>
      <c r="J44" s="223">
        <f t="shared" si="8"/>
        <v>9.3596667496495759E-3</v>
      </c>
      <c r="K44" s="78">
        <v>100</v>
      </c>
      <c r="L44" s="78">
        <v>100</v>
      </c>
      <c r="M44" s="258">
        <v>6.1407999999999997E-2</v>
      </c>
      <c r="N44" s="86">
        <f t="shared" si="14"/>
        <v>-8.5281837924903424E-3</v>
      </c>
      <c r="O44" s="86">
        <f t="shared" si="15"/>
        <v>0</v>
      </c>
      <c r="P44" s="265">
        <f t="shared" si="10"/>
        <v>-4.3200000000000183E-4</v>
      </c>
      <c r="Q44" s="136"/>
      <c r="R44" s="170"/>
      <c r="S44" s="148"/>
    </row>
    <row r="45" spans="1:21" s="138" customFormat="1" ht="12.95" customHeight="1">
      <c r="A45" s="369">
        <v>37</v>
      </c>
      <c r="B45" s="370" t="s">
        <v>147</v>
      </c>
      <c r="C45" s="424" t="s">
        <v>148</v>
      </c>
      <c r="D45" s="72">
        <v>299596313.58999997</v>
      </c>
      <c r="E45" s="225">
        <v>7.0000000000000007E-2</v>
      </c>
      <c r="F45" s="78">
        <v>1</v>
      </c>
      <c r="G45" s="78">
        <v>1</v>
      </c>
      <c r="H45" s="258">
        <v>6.1100000000000002E-2</v>
      </c>
      <c r="I45" s="72">
        <v>300211325.30000001</v>
      </c>
      <c r="J45" s="223">
        <f t="shared" si="8"/>
        <v>4.926785663290457E-4</v>
      </c>
      <c r="K45" s="78">
        <v>1</v>
      </c>
      <c r="L45" s="78">
        <v>1</v>
      </c>
      <c r="M45" s="258">
        <v>6.3899999999999998E-2</v>
      </c>
      <c r="N45" s="86">
        <f t="shared" si="14"/>
        <v>2.0528013266601364E-3</v>
      </c>
      <c r="O45" s="86">
        <f t="shared" si="15"/>
        <v>0</v>
      </c>
      <c r="P45" s="265">
        <f t="shared" si="10"/>
        <v>2.7999999999999969E-3</v>
      </c>
      <c r="Q45" s="136"/>
      <c r="R45" s="170"/>
      <c r="S45" s="148"/>
    </row>
    <row r="46" spans="1:21" s="138" customFormat="1" ht="12.95" customHeight="1">
      <c r="A46" s="369">
        <v>38</v>
      </c>
      <c r="B46" s="370" t="s">
        <v>149</v>
      </c>
      <c r="C46" s="424" t="s">
        <v>151</v>
      </c>
      <c r="D46" s="72">
        <v>338880716.37</v>
      </c>
      <c r="E46" s="225">
        <v>2.0000000000000001E-4</v>
      </c>
      <c r="F46" s="78">
        <v>100</v>
      </c>
      <c r="G46" s="78">
        <v>100</v>
      </c>
      <c r="H46" s="258">
        <v>1.2E-4</v>
      </c>
      <c r="I46" s="72">
        <v>352714314.97000003</v>
      </c>
      <c r="J46" s="223">
        <f t="shared" si="8"/>
        <v>5.7884153054352163E-4</v>
      </c>
      <c r="K46" s="78">
        <v>100</v>
      </c>
      <c r="L46" s="78">
        <v>100</v>
      </c>
      <c r="M46" s="258">
        <v>1E-4</v>
      </c>
      <c r="N46" s="86">
        <f t="shared" si="14"/>
        <v>4.08214393199526E-2</v>
      </c>
      <c r="O46" s="86">
        <f t="shared" si="15"/>
        <v>0</v>
      </c>
      <c r="P46" s="265">
        <f t="shared" si="10"/>
        <v>-1.9999999999999998E-5</v>
      </c>
      <c r="Q46" s="136"/>
      <c r="R46" s="181"/>
      <c r="S46" s="148"/>
    </row>
    <row r="47" spans="1:21" s="138" customFormat="1" ht="12.95" customHeight="1">
      <c r="A47" s="369">
        <v>39</v>
      </c>
      <c r="B47" s="370" t="s">
        <v>163</v>
      </c>
      <c r="C47" s="424" t="s">
        <v>164</v>
      </c>
      <c r="D47" s="72">
        <v>112326195.34999999</v>
      </c>
      <c r="E47" s="225">
        <v>5.3145060299999998E-2</v>
      </c>
      <c r="F47" s="78">
        <v>1</v>
      </c>
      <c r="G47" s="78">
        <v>1</v>
      </c>
      <c r="H47" s="258">
        <v>8.3713015102440752E-2</v>
      </c>
      <c r="I47" s="72">
        <v>122269385.53</v>
      </c>
      <c r="J47" s="223">
        <f t="shared" si="8"/>
        <v>2.0065700555652475E-4</v>
      </c>
      <c r="K47" s="78">
        <v>1</v>
      </c>
      <c r="L47" s="78">
        <v>1</v>
      </c>
      <c r="M47" s="258">
        <v>8.4033737100000006E-2</v>
      </c>
      <c r="N47" s="86">
        <f t="shared" si="14"/>
        <v>8.8520670970985649E-2</v>
      </c>
      <c r="O47" s="86">
        <f t="shared" si="15"/>
        <v>0</v>
      </c>
      <c r="P47" s="265">
        <f t="shared" si="10"/>
        <v>3.2072199755925346E-4</v>
      </c>
      <c r="Q47" s="136"/>
      <c r="R47" s="181"/>
      <c r="S47" s="148"/>
    </row>
    <row r="48" spans="1:21" s="138" customFormat="1" ht="12.95" customHeight="1">
      <c r="A48" s="369">
        <v>40</v>
      </c>
      <c r="B48" s="370" t="s">
        <v>117</v>
      </c>
      <c r="C48" s="424" t="s">
        <v>173</v>
      </c>
      <c r="D48" s="72">
        <v>1400606185.5699999</v>
      </c>
      <c r="E48" s="225">
        <v>6.4199999999999993E-2</v>
      </c>
      <c r="F48" s="78">
        <v>1</v>
      </c>
      <c r="G48" s="78">
        <v>1</v>
      </c>
      <c r="H48" s="258">
        <v>6.3200000000000006E-2</v>
      </c>
      <c r="I48" s="72">
        <v>1401845879.0999999</v>
      </c>
      <c r="J48" s="223">
        <f t="shared" si="8"/>
        <v>2.3005774923350922E-3</v>
      </c>
      <c r="K48" s="78">
        <v>1</v>
      </c>
      <c r="L48" s="78">
        <v>1</v>
      </c>
      <c r="M48" s="258">
        <v>6.3399999999999998E-2</v>
      </c>
      <c r="N48" s="86">
        <f t="shared" si="14"/>
        <v>8.8511213414030267E-4</v>
      </c>
      <c r="O48" s="86">
        <f t="shared" si="15"/>
        <v>0</v>
      </c>
      <c r="P48" s="265">
        <f t="shared" si="10"/>
        <v>1.9999999999999185E-4</v>
      </c>
      <c r="Q48" s="136"/>
      <c r="R48" s="170"/>
      <c r="S48" s="148"/>
    </row>
    <row r="49" spans="1:21" s="138" customFormat="1" ht="12.95" customHeight="1">
      <c r="A49" s="369">
        <v>41</v>
      </c>
      <c r="B49" s="370" t="s">
        <v>175</v>
      </c>
      <c r="C49" s="424" t="s">
        <v>178</v>
      </c>
      <c r="D49" s="72">
        <v>150921191.78</v>
      </c>
      <c r="E49" s="225">
        <v>2.9985000000000001E-2</v>
      </c>
      <c r="F49" s="78">
        <v>1</v>
      </c>
      <c r="G49" s="78">
        <v>1</v>
      </c>
      <c r="H49" s="258">
        <v>3.3966000000000003E-2</v>
      </c>
      <c r="I49" s="72">
        <v>149301203.05000001</v>
      </c>
      <c r="J49" s="223">
        <f t="shared" si="8"/>
        <v>2.4501907979777252E-4</v>
      </c>
      <c r="K49" s="78">
        <v>1</v>
      </c>
      <c r="L49" s="78">
        <v>1</v>
      </c>
      <c r="M49" s="258">
        <v>3.243E-2</v>
      </c>
      <c r="N49" s="86">
        <f t="shared" si="14"/>
        <v>-1.0734004356137541E-2</v>
      </c>
      <c r="O49" s="86">
        <f t="shared" si="15"/>
        <v>0</v>
      </c>
      <c r="P49" s="265">
        <f t="shared" si="10"/>
        <v>-1.5360000000000026E-3</v>
      </c>
      <c r="Q49" s="136"/>
      <c r="R49" s="170"/>
      <c r="S49" s="148"/>
    </row>
    <row r="50" spans="1:21" s="138" customFormat="1" ht="12.95" customHeight="1">
      <c r="A50" s="369">
        <v>42</v>
      </c>
      <c r="B50" s="370" t="s">
        <v>188</v>
      </c>
      <c r="C50" s="424" t="s">
        <v>189</v>
      </c>
      <c r="D50" s="72">
        <v>936003840.04999995</v>
      </c>
      <c r="E50" s="225">
        <v>9.0300000000000005E-2</v>
      </c>
      <c r="F50" s="78">
        <v>1</v>
      </c>
      <c r="G50" s="78">
        <v>1</v>
      </c>
      <c r="H50" s="258">
        <v>8.2600000000000007E-2</v>
      </c>
      <c r="I50" s="72">
        <v>934383927.96000004</v>
      </c>
      <c r="J50" s="223">
        <f t="shared" si="8"/>
        <v>1.5334229432157772E-3</v>
      </c>
      <c r="K50" s="78">
        <v>1</v>
      </c>
      <c r="L50" s="78">
        <v>1</v>
      </c>
      <c r="M50" s="258">
        <v>8.5500000000000007E-2</v>
      </c>
      <c r="N50" s="86">
        <f t="shared" si="14"/>
        <v>-1.7306682095592481E-3</v>
      </c>
      <c r="O50" s="86">
        <f t="shared" si="15"/>
        <v>0</v>
      </c>
      <c r="P50" s="265">
        <f t="shared" si="10"/>
        <v>2.8999999999999998E-3</v>
      </c>
      <c r="Q50" s="136"/>
      <c r="R50" s="111"/>
      <c r="S50" s="148"/>
    </row>
    <row r="51" spans="1:21" s="138" customFormat="1" ht="12.95" customHeight="1">
      <c r="A51" s="369">
        <v>43</v>
      </c>
      <c r="B51" s="370" t="s">
        <v>198</v>
      </c>
      <c r="C51" s="353" t="s">
        <v>199</v>
      </c>
      <c r="D51" s="72">
        <v>6654054.0102985092</v>
      </c>
      <c r="E51" s="225">
        <v>3.7000000000000002E-3</v>
      </c>
      <c r="F51" s="78">
        <v>100</v>
      </c>
      <c r="G51" s="78">
        <v>100</v>
      </c>
      <c r="H51" s="258">
        <v>2.8999999999999998E-3</v>
      </c>
      <c r="I51" s="72">
        <v>6660417.6299999999</v>
      </c>
      <c r="J51" s="223">
        <f t="shared" si="8"/>
        <v>1.0930450427950926E-5</v>
      </c>
      <c r="K51" s="78">
        <v>100</v>
      </c>
      <c r="L51" s="78">
        <v>100</v>
      </c>
      <c r="M51" s="258">
        <v>2.8999999999999998E-3</v>
      </c>
      <c r="N51" s="86">
        <f t="shared" si="14"/>
        <v>9.5635227661839458E-4</v>
      </c>
      <c r="O51" s="86">
        <f t="shared" si="15"/>
        <v>0</v>
      </c>
      <c r="P51" s="265">
        <f t="shared" si="10"/>
        <v>0</v>
      </c>
      <c r="Q51" s="136"/>
      <c r="S51" s="148"/>
    </row>
    <row r="52" spans="1:21" s="138" customFormat="1" ht="12.95" customHeight="1">
      <c r="A52" s="369">
        <v>44</v>
      </c>
      <c r="B52" s="370" t="s">
        <v>192</v>
      </c>
      <c r="C52" s="353" t="s">
        <v>208</v>
      </c>
      <c r="D52" s="72">
        <v>1114615209.3900001</v>
      </c>
      <c r="E52" s="225">
        <v>7.8700000000000006E-2</v>
      </c>
      <c r="F52" s="78">
        <v>100</v>
      </c>
      <c r="G52" s="78">
        <v>100</v>
      </c>
      <c r="H52" s="258">
        <v>8.09E-2</v>
      </c>
      <c r="I52" s="72">
        <v>1181364837.26</v>
      </c>
      <c r="J52" s="223">
        <f t="shared" si="8"/>
        <v>1.9387447617147011E-3</v>
      </c>
      <c r="K52" s="78">
        <v>100</v>
      </c>
      <c r="L52" s="78">
        <v>100</v>
      </c>
      <c r="M52" s="258">
        <v>7.4800000000000005E-2</v>
      </c>
      <c r="N52" s="86">
        <f>((I52-D52)/D52)</f>
        <v>5.9885803914814892E-2</v>
      </c>
      <c r="O52" s="86">
        <f>((L52-G52)/G52)</f>
        <v>0</v>
      </c>
      <c r="P52" s="265">
        <f t="shared" si="10"/>
        <v>-6.0999999999999943E-3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609716601002.41772</v>
      </c>
      <c r="E53" s="323">
        <f>(D53/$D$156)</f>
        <v>0.42395981577447089</v>
      </c>
      <c r="F53" s="325"/>
      <c r="G53" s="79"/>
      <c r="H53" s="339"/>
      <c r="I53" s="84">
        <f>SUM(I24:I52)</f>
        <v>609345211700.35559</v>
      </c>
      <c r="J53" s="323">
        <f>(I53/$I$156)</f>
        <v>0.42448421348315596</v>
      </c>
      <c r="K53" s="325"/>
      <c r="L53" s="79"/>
      <c r="M53" s="343"/>
      <c r="N53" s="327">
        <f t="shared" si="11"/>
        <v>-6.0911791060230802E-4</v>
      </c>
      <c r="O53" s="327"/>
      <c r="P53" s="328">
        <f t="shared" si="10"/>
        <v>0</v>
      </c>
      <c r="Q53" s="136"/>
    </row>
    <row r="54" spans="1:21" s="138" customFormat="1" ht="4.5" customHeight="1">
      <c r="A54" s="392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4"/>
      <c r="Q54" s="136"/>
    </row>
    <row r="55" spans="1:21" s="138" customFormat="1" ht="12.95" customHeight="1">
      <c r="A55" s="374" t="s">
        <v>215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6"/>
      <c r="Q55" s="136"/>
      <c r="T55" s="150"/>
      <c r="U55" s="151"/>
    </row>
    <row r="56" spans="1:21" s="138" customFormat="1" ht="12.95" customHeight="1">
      <c r="A56" s="369">
        <v>45</v>
      </c>
      <c r="B56" s="370" t="s">
        <v>6</v>
      </c>
      <c r="C56" s="424" t="s">
        <v>21</v>
      </c>
      <c r="D56" s="80">
        <v>65647507719.129997</v>
      </c>
      <c r="E56" s="223">
        <f>(D56/$D$84)</f>
        <v>0.15367164611141859</v>
      </c>
      <c r="F56" s="81">
        <v>238.49</v>
      </c>
      <c r="G56" s="81">
        <v>238.49</v>
      </c>
      <c r="H56" s="258">
        <v>1.2200000000000001E-2</v>
      </c>
      <c r="I56" s="80">
        <v>65759670962.550003</v>
      </c>
      <c r="J56" s="223">
        <f>(I56/$I$84)</f>
        <v>0.15523787896761154</v>
      </c>
      <c r="K56" s="81">
        <v>238.62</v>
      </c>
      <c r="L56" s="81">
        <v>238.62</v>
      </c>
      <c r="M56" s="258">
        <v>1.2999999999999999E-2</v>
      </c>
      <c r="N56" s="86">
        <f>((I56-D56)/D56)</f>
        <v>1.708568189669764E-3</v>
      </c>
      <c r="O56" s="86">
        <f>((L56-G56)/G56)</f>
        <v>5.4509623044989497E-4</v>
      </c>
      <c r="P56" s="265">
        <f t="shared" ref="P56:P84" si="16">M56-H56</f>
        <v>7.9999999999999863E-4</v>
      </c>
      <c r="Q56" s="136"/>
      <c r="R56" s="170"/>
    </row>
    <row r="57" spans="1:21" s="138" customFormat="1" ht="12.95" customHeight="1">
      <c r="A57" s="369">
        <v>46</v>
      </c>
      <c r="B57" s="370" t="s">
        <v>65</v>
      </c>
      <c r="C57" s="424" t="s">
        <v>22</v>
      </c>
      <c r="D57" s="80">
        <v>1374587345.6700001</v>
      </c>
      <c r="E57" s="223">
        <f t="shared" ref="E57:E83" si="17">(D57/$D$84)</f>
        <v>3.21771697772282E-3</v>
      </c>
      <c r="F57" s="81">
        <v>319.73869999999999</v>
      </c>
      <c r="G57" s="81">
        <v>319.73869999999999</v>
      </c>
      <c r="H57" s="258">
        <v>0.1</v>
      </c>
      <c r="I57" s="80">
        <v>1376855942.45</v>
      </c>
      <c r="J57" s="223">
        <f t="shared" ref="J57:J62" si="18">(I57/$I$84)</f>
        <v>3.2503233824210348E-3</v>
      </c>
      <c r="K57" s="81">
        <v>320.26639999999998</v>
      </c>
      <c r="L57" s="81">
        <v>320.26639999999998</v>
      </c>
      <c r="M57" s="258"/>
      <c r="N57" s="135">
        <f>((I57-D57)/D57)</f>
        <v>1.6503838676720933E-3</v>
      </c>
      <c r="O57" s="135">
        <f>((L57-G57)/G57)</f>
        <v>1.6504101630487071E-3</v>
      </c>
      <c r="P57" s="265">
        <f t="shared" si="16"/>
        <v>-0.1</v>
      </c>
      <c r="Q57" s="136"/>
      <c r="R57" s="170"/>
      <c r="S57" s="152"/>
    </row>
    <row r="58" spans="1:21" s="138" customFormat="1" ht="12.95" customHeight="1">
      <c r="A58" s="369">
        <v>47</v>
      </c>
      <c r="B58" s="370" t="s">
        <v>205</v>
      </c>
      <c r="C58" s="424" t="s">
        <v>213</v>
      </c>
      <c r="D58" s="80">
        <v>61280786051.019997</v>
      </c>
      <c r="E58" s="223">
        <f t="shared" si="17"/>
        <v>0.14344976061776232</v>
      </c>
      <c r="F58" s="352">
        <v>1450.11</v>
      </c>
      <c r="G58" s="80">
        <v>1450.11</v>
      </c>
      <c r="H58" s="258">
        <v>0.1021</v>
      </c>
      <c r="I58" s="80">
        <v>61518270035.989998</v>
      </c>
      <c r="J58" s="223">
        <f t="shared" si="18"/>
        <v>0.14522526676848102</v>
      </c>
      <c r="K58" s="352">
        <v>1452.68</v>
      </c>
      <c r="L58" s="80">
        <v>1452.68</v>
      </c>
      <c r="M58" s="258">
        <v>0.1045</v>
      </c>
      <c r="N58" s="86">
        <f>((I58-D58)/D58)</f>
        <v>3.8753416898451875E-3</v>
      </c>
      <c r="O58" s="86">
        <f>((L58-G58)/G58)</f>
        <v>1.7722793443257158E-3</v>
      </c>
      <c r="P58" s="265">
        <f t="shared" si="16"/>
        <v>2.3999999999999994E-3</v>
      </c>
      <c r="Q58" s="136"/>
      <c r="R58" s="170"/>
      <c r="S58" s="153"/>
      <c r="T58" s="146"/>
    </row>
    <row r="59" spans="1:21" s="154" customFormat="1" ht="12.95" customHeight="1">
      <c r="A59" s="369">
        <v>48</v>
      </c>
      <c r="B59" s="370" t="s">
        <v>188</v>
      </c>
      <c r="C59" s="424" t="s">
        <v>190</v>
      </c>
      <c r="D59" s="80">
        <v>638133139.47000003</v>
      </c>
      <c r="E59" s="223">
        <f t="shared" si="17"/>
        <v>1.4937805468588467E-3</v>
      </c>
      <c r="F59" s="352">
        <v>1.0383</v>
      </c>
      <c r="G59" s="352">
        <v>1.0383</v>
      </c>
      <c r="H59" s="258">
        <v>0.100632745619716</v>
      </c>
      <c r="I59" s="80">
        <v>639206518.88999999</v>
      </c>
      <c r="J59" s="223">
        <f t="shared" si="18"/>
        <v>1.5089653394291596E-3</v>
      </c>
      <c r="K59" s="352">
        <v>1.0401</v>
      </c>
      <c r="L59" s="352">
        <v>1.0401</v>
      </c>
      <c r="M59" s="258">
        <v>9.0399999999999994E-2</v>
      </c>
      <c r="N59" s="86">
        <f>(I59/D59)/D59</f>
        <v>1.5697070092598376E-9</v>
      </c>
      <c r="O59" s="86">
        <f>(L59-G59)/G59</f>
        <v>1.7336030049118982E-3</v>
      </c>
      <c r="P59" s="265">
        <f t="shared" si="16"/>
        <v>-1.0232745619716002E-2</v>
      </c>
      <c r="Q59" s="136"/>
      <c r="R59" s="181"/>
      <c r="S59" s="190"/>
    </row>
    <row r="60" spans="1:21" s="138" customFormat="1" ht="12.95" customHeight="1">
      <c r="A60" s="369">
        <v>49</v>
      </c>
      <c r="B60" s="370" t="s">
        <v>10</v>
      </c>
      <c r="C60" s="424" t="s">
        <v>23</v>
      </c>
      <c r="D60" s="80">
        <v>2898673864.4499998</v>
      </c>
      <c r="E60" s="223">
        <f t="shared" si="17"/>
        <v>6.785390638072525E-3</v>
      </c>
      <c r="F60" s="80">
        <v>3547.63</v>
      </c>
      <c r="G60" s="80">
        <v>3547.63</v>
      </c>
      <c r="H60" s="258">
        <v>6.2713000000000005E-2</v>
      </c>
      <c r="I60" s="80">
        <v>2901913847.6199999</v>
      </c>
      <c r="J60" s="223">
        <f t="shared" si="18"/>
        <v>6.8505049380162015E-3</v>
      </c>
      <c r="K60" s="80">
        <v>3551.4054688907195</v>
      </c>
      <c r="L60" s="80">
        <v>3551.4054688907195</v>
      </c>
      <c r="M60" s="258">
        <v>6.2414999999999998E-2</v>
      </c>
      <c r="N60" s="86">
        <f t="shared" ref="N60:N68" si="19">((I60-D60)/D60)</f>
        <v>1.1177467081536739E-3</v>
      </c>
      <c r="O60" s="86">
        <f t="shared" ref="O60:O75" si="20">((L60-G60)/G60)</f>
        <v>1.0642228447496967E-3</v>
      </c>
      <c r="P60" s="265">
        <f t="shared" si="16"/>
        <v>-2.9800000000000659E-4</v>
      </c>
      <c r="Q60" s="136"/>
      <c r="R60" s="170"/>
      <c r="S60" s="157"/>
      <c r="T60" s="157"/>
    </row>
    <row r="61" spans="1:21" s="138" customFormat="1" ht="12.95" customHeight="1">
      <c r="A61" s="369">
        <v>50</v>
      </c>
      <c r="B61" s="370" t="s">
        <v>46</v>
      </c>
      <c r="C61" s="424" t="s">
        <v>171</v>
      </c>
      <c r="D61" s="80">
        <v>130428569115.61</v>
      </c>
      <c r="E61" s="223">
        <f t="shared" si="17"/>
        <v>0.30531506240429662</v>
      </c>
      <c r="F61" s="80">
        <v>2.0045999999999999</v>
      </c>
      <c r="G61" s="80">
        <v>2.0045999999999999</v>
      </c>
      <c r="H61" s="258">
        <v>2.4400000000000002E-2</v>
      </c>
      <c r="I61" s="80">
        <v>125644146522.12</v>
      </c>
      <c r="J61" s="223">
        <f t="shared" si="18"/>
        <v>0.29660627137105988</v>
      </c>
      <c r="K61" s="80">
        <v>2.0066999999999999</v>
      </c>
      <c r="L61" s="80">
        <v>2.0066999999999999</v>
      </c>
      <c r="M61" s="258">
        <v>2.5399999999999999E-2</v>
      </c>
      <c r="N61" s="135">
        <f t="shared" si="19"/>
        <v>-3.6682320644406997E-2</v>
      </c>
      <c r="O61" s="135">
        <f t="shared" si="20"/>
        <v>1.0475905417539613E-3</v>
      </c>
      <c r="P61" s="265">
        <f t="shared" si="16"/>
        <v>9.9999999999999742E-4</v>
      </c>
      <c r="Q61" s="136"/>
      <c r="R61" s="170"/>
      <c r="S61" s="157"/>
      <c r="T61" s="157"/>
    </row>
    <row r="62" spans="1:21" s="138" customFormat="1" ht="12.95" customHeight="1">
      <c r="A62" s="369">
        <v>51</v>
      </c>
      <c r="B62" s="370" t="s">
        <v>53</v>
      </c>
      <c r="C62" s="424" t="s">
        <v>55</v>
      </c>
      <c r="D62" s="80">
        <v>10093335349.85</v>
      </c>
      <c r="E62" s="223">
        <f t="shared" si="17"/>
        <v>2.3627088245332342E-2</v>
      </c>
      <c r="F62" s="81">
        <v>1</v>
      </c>
      <c r="G62" s="81">
        <v>1</v>
      </c>
      <c r="H62" s="258">
        <v>4.4999999999999998E-2</v>
      </c>
      <c r="I62" s="80">
        <v>10041355935.09</v>
      </c>
      <c r="J62" s="223">
        <f t="shared" si="18"/>
        <v>2.3704479881140859E-2</v>
      </c>
      <c r="K62" s="81">
        <v>1</v>
      </c>
      <c r="L62" s="81">
        <v>1</v>
      </c>
      <c r="M62" s="258">
        <v>4.4999999999999998E-2</v>
      </c>
      <c r="N62" s="86">
        <f t="shared" si="19"/>
        <v>-5.1498749380969201E-3</v>
      </c>
      <c r="O62" s="86">
        <f t="shared" si="20"/>
        <v>0</v>
      </c>
      <c r="P62" s="265">
        <f t="shared" si="16"/>
        <v>0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424" t="s">
        <v>24</v>
      </c>
      <c r="D63" s="80">
        <v>4086101007.3899999</v>
      </c>
      <c r="E63" s="223">
        <f t="shared" si="17"/>
        <v>9.5649917232146324E-3</v>
      </c>
      <c r="F63" s="81">
        <v>22.576499999999999</v>
      </c>
      <c r="G63" s="81">
        <v>22.576499999999999</v>
      </c>
      <c r="H63" s="258">
        <v>2.5100000000000001E-2</v>
      </c>
      <c r="I63" s="80">
        <v>4041081402.4899998</v>
      </c>
      <c r="J63" s="223">
        <f>(I63/$I$84)</f>
        <v>9.539720872619192E-3</v>
      </c>
      <c r="K63" s="81">
        <v>22.6005</v>
      </c>
      <c r="L63" s="81">
        <v>22.6005</v>
      </c>
      <c r="M63" s="258">
        <v>2.6100000000000002E-2</v>
      </c>
      <c r="N63" s="86">
        <f t="shared" si="19"/>
        <v>-1.1017741563064395E-2</v>
      </c>
      <c r="O63" s="86">
        <f t="shared" si="20"/>
        <v>1.0630522888844997E-3</v>
      </c>
      <c r="P63" s="265">
        <f t="shared" si="16"/>
        <v>1.0000000000000009E-3</v>
      </c>
      <c r="Q63" s="136"/>
      <c r="R63" s="174"/>
      <c r="S63" s="212"/>
      <c r="T63" s="193"/>
    </row>
    <row r="64" spans="1:21" s="138" customFormat="1" ht="12.95" customHeight="1">
      <c r="A64" s="369">
        <v>53</v>
      </c>
      <c r="B64" s="370" t="s">
        <v>113</v>
      </c>
      <c r="C64" s="424" t="s">
        <v>116</v>
      </c>
      <c r="D64" s="80">
        <v>462245564.82999998</v>
      </c>
      <c r="E64" s="223">
        <f t="shared" si="17"/>
        <v>1.0820523021078667E-3</v>
      </c>
      <c r="F64" s="81">
        <v>2.1172</v>
      </c>
      <c r="G64" s="81">
        <v>2.1172</v>
      </c>
      <c r="H64" s="258">
        <v>0.35709999999999997</v>
      </c>
      <c r="I64" s="80">
        <v>462982392.35000002</v>
      </c>
      <c r="J64" s="223">
        <f t="shared" ref="J64:J83" si="21">(I64/$I$84)</f>
        <v>1.0929556601445851E-3</v>
      </c>
      <c r="K64" s="81">
        <v>2.1206</v>
      </c>
      <c r="L64" s="81">
        <v>2.1206</v>
      </c>
      <c r="M64" s="258">
        <v>7.3899999999999993E-2</v>
      </c>
      <c r="N64" s="135">
        <f t="shared" si="19"/>
        <v>1.5940175007866729E-3</v>
      </c>
      <c r="O64" s="135">
        <f t="shared" si="20"/>
        <v>1.6058945777442234E-3</v>
      </c>
      <c r="P64" s="265">
        <f t="shared" si="16"/>
        <v>-0.28320000000000001</v>
      </c>
      <c r="Q64" s="136"/>
      <c r="R64" s="181"/>
      <c r="S64" s="214"/>
      <c r="T64" s="194"/>
      <c r="U64" s="212"/>
    </row>
    <row r="65" spans="1:21" s="138" customFormat="1" ht="12.95" customHeight="1">
      <c r="A65" s="369">
        <v>54</v>
      </c>
      <c r="B65" s="370" t="s">
        <v>6</v>
      </c>
      <c r="C65" s="424" t="s">
        <v>71</v>
      </c>
      <c r="D65" s="80">
        <v>22443562597.59</v>
      </c>
      <c r="E65" s="223">
        <f t="shared" si="17"/>
        <v>5.2537245187318574E-2</v>
      </c>
      <c r="F65" s="81">
        <v>319.47000000000003</v>
      </c>
      <c r="G65" s="81">
        <v>319.47000000000003</v>
      </c>
      <c r="H65" s="258">
        <v>2.01E-2</v>
      </c>
      <c r="I65" s="80">
        <v>22529651303.41</v>
      </c>
      <c r="J65" s="223">
        <f t="shared" si="21"/>
        <v>5.3185413354836376E-2</v>
      </c>
      <c r="K65" s="81">
        <v>319.81</v>
      </c>
      <c r="L65" s="81">
        <v>319.81</v>
      </c>
      <c r="M65" s="258">
        <v>2.1000000000000001E-2</v>
      </c>
      <c r="N65" s="86">
        <f t="shared" si="19"/>
        <v>3.8357861166499448E-3</v>
      </c>
      <c r="O65" s="86">
        <f t="shared" si="20"/>
        <v>1.0642626850720723E-3</v>
      </c>
      <c r="P65" s="265">
        <f t="shared" si="16"/>
        <v>9.0000000000000149E-4</v>
      </c>
      <c r="Q65" s="136"/>
      <c r="R65" s="170"/>
      <c r="S65" s="157"/>
      <c r="T65" s="194"/>
      <c r="U65" s="212"/>
    </row>
    <row r="66" spans="1:21" s="138" customFormat="1" ht="12.95" customHeight="1">
      <c r="A66" s="369">
        <v>55</v>
      </c>
      <c r="B66" s="370" t="s">
        <v>25</v>
      </c>
      <c r="C66" s="424" t="s">
        <v>40</v>
      </c>
      <c r="D66" s="80">
        <v>6752538368.0699997</v>
      </c>
      <c r="E66" s="223">
        <f t="shared" si="17"/>
        <v>1.5806749144102631E-2</v>
      </c>
      <c r="F66" s="81">
        <v>1.03</v>
      </c>
      <c r="G66" s="81">
        <v>1.03</v>
      </c>
      <c r="H66" s="258">
        <v>8.5000000000000006E-2</v>
      </c>
      <c r="I66" s="80">
        <v>6739792636.9099998</v>
      </c>
      <c r="J66" s="223">
        <f t="shared" si="21"/>
        <v>1.5910528418417471E-2</v>
      </c>
      <c r="K66" s="81">
        <v>1.04</v>
      </c>
      <c r="L66" s="81">
        <v>1.04</v>
      </c>
      <c r="M66" s="258">
        <v>8.5400000000000004E-2</v>
      </c>
      <c r="N66" s="86">
        <f t="shared" si="19"/>
        <v>-1.8875466476827754E-3</v>
      </c>
      <c r="O66" s="86">
        <f t="shared" si="20"/>
        <v>9.7087378640776777E-3</v>
      </c>
      <c r="P66" s="265">
        <f t="shared" si="16"/>
        <v>3.9999999999999758E-4</v>
      </c>
      <c r="Q66" s="136"/>
      <c r="R66" s="170"/>
      <c r="S66" s="195"/>
      <c r="T66" s="191"/>
    </row>
    <row r="67" spans="1:21" s="138" customFormat="1" ht="12.95" customHeight="1">
      <c r="A67" s="369">
        <v>56</v>
      </c>
      <c r="B67" s="370" t="s">
        <v>146</v>
      </c>
      <c r="C67" s="424" t="s">
        <v>123</v>
      </c>
      <c r="D67" s="80">
        <v>4934866663.6099997</v>
      </c>
      <c r="E67" s="223">
        <f t="shared" si="17"/>
        <v>1.1551833571228269E-2</v>
      </c>
      <c r="F67" s="81">
        <v>3.97</v>
      </c>
      <c r="G67" s="81">
        <v>3.97</v>
      </c>
      <c r="H67" s="259">
        <v>-2.3300000000000001E-2</v>
      </c>
      <c r="I67" s="80">
        <v>4917764849.6099997</v>
      </c>
      <c r="J67" s="223">
        <f t="shared" si="21"/>
        <v>1.1609294470918194E-2</v>
      </c>
      <c r="K67" s="81">
        <v>3.97</v>
      </c>
      <c r="L67" s="81">
        <v>3.97</v>
      </c>
      <c r="M67" s="259">
        <v>4.0259999999999997E-2</v>
      </c>
      <c r="N67" s="86">
        <f t="shared" si="19"/>
        <v>-3.4655068040864798E-3</v>
      </c>
      <c r="O67" s="86">
        <f t="shared" si="20"/>
        <v>0</v>
      </c>
      <c r="P67" s="265">
        <f t="shared" si="16"/>
        <v>6.3560000000000005E-2</v>
      </c>
      <c r="Q67" s="136"/>
      <c r="R67" s="111"/>
      <c r="S67" s="194"/>
      <c r="T67" s="214"/>
    </row>
    <row r="68" spans="1:21" s="138" customFormat="1" ht="12" customHeight="1">
      <c r="A68" s="369">
        <v>57</v>
      </c>
      <c r="B68" s="370" t="s">
        <v>6</v>
      </c>
      <c r="C68" s="424" t="s">
        <v>76</v>
      </c>
      <c r="D68" s="80">
        <v>63647244397.760002</v>
      </c>
      <c r="E68" s="223">
        <f t="shared" si="17"/>
        <v>0.14898930906724095</v>
      </c>
      <c r="F68" s="80">
        <v>4374.99</v>
      </c>
      <c r="G68" s="80">
        <v>4374.99</v>
      </c>
      <c r="H68" s="258">
        <v>2.81E-2</v>
      </c>
      <c r="I68" s="80">
        <v>63599203246.650002</v>
      </c>
      <c r="J68" s="223">
        <f t="shared" si="21"/>
        <v>0.15013769490517426</v>
      </c>
      <c r="K68" s="80">
        <v>4380.6499999999996</v>
      </c>
      <c r="L68" s="80">
        <v>4380.6499999999996</v>
      </c>
      <c r="M68" s="258">
        <v>2.93E-2</v>
      </c>
      <c r="N68" s="86">
        <f t="shared" si="19"/>
        <v>-7.5480331575346836E-4</v>
      </c>
      <c r="O68" s="86">
        <f t="shared" si="20"/>
        <v>1.2937172427822359E-3</v>
      </c>
      <c r="P68" s="265">
        <f t="shared" si="16"/>
        <v>1.1999999999999997E-3</v>
      </c>
      <c r="Q68" s="136"/>
      <c r="S68" s="194"/>
      <c r="T68" s="214"/>
    </row>
    <row r="69" spans="1:21" s="138" customFormat="1" ht="12.95" customHeight="1">
      <c r="A69" s="369">
        <v>58</v>
      </c>
      <c r="B69" s="370" t="s">
        <v>6</v>
      </c>
      <c r="C69" s="424" t="s">
        <v>77</v>
      </c>
      <c r="D69" s="80">
        <v>262088602.74000001</v>
      </c>
      <c r="E69" s="223">
        <f t="shared" si="17"/>
        <v>6.1351281121615152E-4</v>
      </c>
      <c r="F69" s="80">
        <v>4204.84</v>
      </c>
      <c r="G69" s="80">
        <v>4232.1899999999996</v>
      </c>
      <c r="H69" s="258">
        <v>0.1022</v>
      </c>
      <c r="I69" s="80">
        <v>260309084.31999999</v>
      </c>
      <c r="J69" s="223">
        <f t="shared" si="21"/>
        <v>6.1450779078337024E-4</v>
      </c>
      <c r="K69" s="80">
        <v>4178</v>
      </c>
      <c r="L69" s="80">
        <v>4202.49</v>
      </c>
      <c r="M69" s="258">
        <v>9.7500000000000003E-2</v>
      </c>
      <c r="N69" s="86">
        <f t="shared" ref="N69:N75" si="22">((I69-D69)/D69)</f>
        <v>-6.7897588883914723E-3</v>
      </c>
      <c r="O69" s="86">
        <f t="shared" si="20"/>
        <v>-7.017643347770261E-3</v>
      </c>
      <c r="P69" s="265">
        <f t="shared" si="16"/>
        <v>-4.6999999999999958E-3</v>
      </c>
      <c r="Q69" s="136"/>
      <c r="S69" s="398"/>
      <c r="T69" s="398"/>
    </row>
    <row r="70" spans="1:21" s="154" customFormat="1" ht="12.95" customHeight="1">
      <c r="A70" s="369">
        <v>59</v>
      </c>
      <c r="B70" s="370" t="s">
        <v>99</v>
      </c>
      <c r="C70" s="424" t="s">
        <v>100</v>
      </c>
      <c r="D70" s="80">
        <v>55633264.140000001</v>
      </c>
      <c r="E70" s="223">
        <f t="shared" si="17"/>
        <v>1.3022970065402592E-4</v>
      </c>
      <c r="F70" s="80">
        <v>11.7333</v>
      </c>
      <c r="G70" s="80">
        <v>11.7522</v>
      </c>
      <c r="H70" s="258">
        <v>4.9399999999999999E-2</v>
      </c>
      <c r="I70" s="80">
        <v>55216255.729999997</v>
      </c>
      <c r="J70" s="223">
        <f t="shared" si="21"/>
        <v>1.3034819515657197E-4</v>
      </c>
      <c r="K70" s="352">
        <v>11.7403</v>
      </c>
      <c r="L70" s="80">
        <v>11.7621</v>
      </c>
      <c r="M70" s="258">
        <v>5.0999999999999997E-2</v>
      </c>
      <c r="N70" s="86">
        <f t="shared" si="22"/>
        <v>-7.495666782208042E-3</v>
      </c>
      <c r="O70" s="86">
        <f t="shared" si="20"/>
        <v>8.4239546638076443E-4</v>
      </c>
      <c r="P70" s="265">
        <f t="shared" si="16"/>
        <v>1.5999999999999973E-3</v>
      </c>
      <c r="Q70" s="136"/>
      <c r="R70" s="196"/>
      <c r="S70" s="197"/>
      <c r="T70" s="385"/>
      <c r="U70" s="155"/>
    </row>
    <row r="71" spans="1:21" s="138" customFormat="1" ht="12.95" customHeight="1">
      <c r="A71" s="369">
        <v>60</v>
      </c>
      <c r="B71" s="370" t="s">
        <v>28</v>
      </c>
      <c r="C71" s="424" t="s">
        <v>94</v>
      </c>
      <c r="D71" s="80">
        <v>14700861563.65</v>
      </c>
      <c r="E71" s="223">
        <f t="shared" si="17"/>
        <v>3.4412663545547888E-2</v>
      </c>
      <c r="F71" s="80">
        <v>1158.47</v>
      </c>
      <c r="G71" s="80">
        <v>1158.47</v>
      </c>
      <c r="H71" s="258">
        <v>3.3799999999999997E-2</v>
      </c>
      <c r="I71" s="80">
        <v>14705052278.27</v>
      </c>
      <c r="J71" s="223">
        <f t="shared" si="21"/>
        <v>3.4713998600852454E-2</v>
      </c>
      <c r="K71" s="80">
        <v>1159.6600000000001</v>
      </c>
      <c r="L71" s="80">
        <v>1159.6600000000001</v>
      </c>
      <c r="M71" s="258">
        <v>3.4799999999999998E-2</v>
      </c>
      <c r="N71" s="86">
        <f t="shared" si="22"/>
        <v>2.8506591956235989E-4</v>
      </c>
      <c r="O71" s="86">
        <f t="shared" si="20"/>
        <v>1.0272169326784937E-3</v>
      </c>
      <c r="P71" s="265">
        <f t="shared" si="16"/>
        <v>1.0000000000000009E-3</v>
      </c>
      <c r="Q71" s="136"/>
      <c r="S71" s="198"/>
      <c r="T71" s="385"/>
    </row>
    <row r="72" spans="1:21" s="138" customFormat="1" ht="12.95" customHeight="1">
      <c r="A72" s="369">
        <v>61</v>
      </c>
      <c r="B72" s="370" t="s">
        <v>195</v>
      </c>
      <c r="C72" s="424" t="s">
        <v>194</v>
      </c>
      <c r="D72" s="80">
        <v>23361247.690000001</v>
      </c>
      <c r="E72" s="223">
        <f t="shared" si="17"/>
        <v>5.4685417808980178E-5</v>
      </c>
      <c r="F72" s="80">
        <v>0.7</v>
      </c>
      <c r="G72" s="80">
        <v>0.70120000000000005</v>
      </c>
      <c r="H72" s="258">
        <v>2.7300000000000001E-2</v>
      </c>
      <c r="I72" s="80">
        <v>21638494.620000001</v>
      </c>
      <c r="J72" s="223">
        <f t="shared" si="21"/>
        <v>5.1081673002498478E-5</v>
      </c>
      <c r="K72" s="80">
        <v>0.70230000000000004</v>
      </c>
      <c r="L72" s="80">
        <v>0.70230000000000004</v>
      </c>
      <c r="M72" s="258">
        <v>2.9000000000000001E-2</v>
      </c>
      <c r="N72" s="135">
        <f>((I72-D72)/D72)</f>
        <v>-7.3744052238161953E-2</v>
      </c>
      <c r="O72" s="135">
        <f>((L72-G72)/G72)</f>
        <v>1.5687393040501852E-3</v>
      </c>
      <c r="P72" s="265">
        <f t="shared" si="16"/>
        <v>1.7000000000000001E-3</v>
      </c>
      <c r="Q72" s="136"/>
      <c r="R72" s="199"/>
      <c r="S72" s="156"/>
      <c r="T72" s="385"/>
    </row>
    <row r="73" spans="1:21" s="138" customFormat="1" ht="12.95" customHeight="1">
      <c r="A73" s="369">
        <v>62</v>
      </c>
      <c r="B73" s="370" t="s">
        <v>108</v>
      </c>
      <c r="C73" s="424" t="s">
        <v>111</v>
      </c>
      <c r="D73" s="80">
        <v>412739065.97000003</v>
      </c>
      <c r="E73" s="223">
        <f t="shared" si="17"/>
        <v>9.6616450320499486E-4</v>
      </c>
      <c r="F73" s="80">
        <v>1154.77</v>
      </c>
      <c r="G73" s="80">
        <v>1165.2</v>
      </c>
      <c r="H73" s="258">
        <v>-9.4999999999999998E-3</v>
      </c>
      <c r="I73" s="80">
        <v>413464114.87</v>
      </c>
      <c r="J73" s="223">
        <f t="shared" si="21"/>
        <v>9.7605859765011725E-4</v>
      </c>
      <c r="K73" s="80">
        <v>1156.69</v>
      </c>
      <c r="L73" s="80">
        <v>1168.01</v>
      </c>
      <c r="M73" s="258">
        <v>-7.4999999999999997E-3</v>
      </c>
      <c r="N73" s="86">
        <f t="shared" si="22"/>
        <v>1.7566762145376285E-3</v>
      </c>
      <c r="O73" s="86">
        <f t="shared" si="20"/>
        <v>2.4116031582560463E-3</v>
      </c>
      <c r="P73" s="265">
        <f t="shared" si="16"/>
        <v>2E-3</v>
      </c>
      <c r="Q73" s="136"/>
      <c r="R73" s="149"/>
      <c r="S73" s="156"/>
      <c r="T73" s="385"/>
    </row>
    <row r="74" spans="1:21" s="138" customFormat="1" ht="12.95" customHeight="1">
      <c r="A74" s="369">
        <v>63</v>
      </c>
      <c r="B74" s="370" t="s">
        <v>53</v>
      </c>
      <c r="C74" s="424" t="s">
        <v>112</v>
      </c>
      <c r="D74" s="80">
        <v>162325784.55000001</v>
      </c>
      <c r="E74" s="223">
        <f t="shared" si="17"/>
        <v>3.7998198842295009E-4</v>
      </c>
      <c r="F74" s="80">
        <v>140</v>
      </c>
      <c r="G74" s="80">
        <v>140</v>
      </c>
      <c r="H74" s="258">
        <v>1.1000000000000001E-3</v>
      </c>
      <c r="I74" s="80">
        <v>162500578.61000001</v>
      </c>
      <c r="J74" s="223">
        <f t="shared" si="21"/>
        <v>3.8361270342718594E-4</v>
      </c>
      <c r="K74" s="80">
        <v>140.25</v>
      </c>
      <c r="L74" s="80">
        <v>140.25</v>
      </c>
      <c r="M74" s="258">
        <v>1.1000000000000001E-3</v>
      </c>
      <c r="N74" s="86">
        <f t="shared" si="22"/>
        <v>1.0768101967568921E-3</v>
      </c>
      <c r="O74" s="86">
        <f t="shared" si="20"/>
        <v>1.7857142857142857E-3</v>
      </c>
      <c r="P74" s="265">
        <f t="shared" si="16"/>
        <v>0</v>
      </c>
      <c r="Q74" s="136"/>
      <c r="R74" s="170"/>
      <c r="S74" s="157"/>
      <c r="T74" s="385"/>
    </row>
    <row r="75" spans="1:21" s="138" customFormat="1" ht="12.95" customHeight="1">
      <c r="A75" s="369">
        <v>64</v>
      </c>
      <c r="B75" s="370" t="s">
        <v>114</v>
      </c>
      <c r="C75" s="424" t="s">
        <v>115</v>
      </c>
      <c r="D75" s="80">
        <v>770798882.40999997</v>
      </c>
      <c r="E75" s="223">
        <f>(D75/$D$84)</f>
        <v>1.8043325207038987E-3</v>
      </c>
      <c r="F75" s="81">
        <v>188.34917999999999</v>
      </c>
      <c r="G75" s="81">
        <v>189.46812800000001</v>
      </c>
      <c r="H75" s="258">
        <v>9.98E-2</v>
      </c>
      <c r="I75" s="80">
        <v>753732323.97000003</v>
      </c>
      <c r="J75" s="223">
        <f t="shared" si="21"/>
        <v>1.7793247072216516E-3</v>
      </c>
      <c r="K75" s="81">
        <v>188.51648</v>
      </c>
      <c r="L75" s="81">
        <v>189.73310799999999</v>
      </c>
      <c r="M75" s="258">
        <v>8.2000000000000003E-2</v>
      </c>
      <c r="N75" s="86">
        <f t="shared" si="22"/>
        <v>-2.2141389705495146E-2</v>
      </c>
      <c r="O75" s="86">
        <f t="shared" si="20"/>
        <v>1.3985465671565616E-3</v>
      </c>
      <c r="P75" s="265">
        <f t="shared" si="16"/>
        <v>-1.7799999999999996E-2</v>
      </c>
      <c r="Q75" s="136"/>
      <c r="R75" s="170"/>
      <c r="S75" s="200"/>
      <c r="T75" s="385"/>
    </row>
    <row r="76" spans="1:21" s="138" customFormat="1" ht="12.95" customHeight="1">
      <c r="A76" s="369">
        <v>65</v>
      </c>
      <c r="B76" s="370" t="s">
        <v>118</v>
      </c>
      <c r="C76" s="424" t="s">
        <v>121</v>
      </c>
      <c r="D76" s="80">
        <v>430594877.87</v>
      </c>
      <c r="E76" s="223">
        <f t="shared" si="17"/>
        <v>1.0079624648133569E-3</v>
      </c>
      <c r="F76" s="81">
        <v>1.4703999999999999</v>
      </c>
      <c r="G76" s="81">
        <v>1.4703999999999999</v>
      </c>
      <c r="H76" s="258">
        <v>4.5699999999999998E-2</v>
      </c>
      <c r="I76" s="80">
        <v>432718132.81</v>
      </c>
      <c r="J76" s="223">
        <f t="shared" si="21"/>
        <v>1.0215112719542839E-3</v>
      </c>
      <c r="K76" s="81">
        <v>1.4773000000000001</v>
      </c>
      <c r="L76" s="81">
        <v>1.4773000000000001</v>
      </c>
      <c r="M76" s="258">
        <v>5.0599999999999999E-2</v>
      </c>
      <c r="N76" s="86">
        <f t="shared" ref="N76:N84" si="23">((I76-D76)/D76)</f>
        <v>4.9309804856550688E-3</v>
      </c>
      <c r="O76" s="86">
        <f t="shared" ref="O76:O83" si="24">((L76-G76)/G76)</f>
        <v>4.6926006528836568E-3</v>
      </c>
      <c r="P76" s="265">
        <f t="shared" si="16"/>
        <v>4.9000000000000016E-3</v>
      </c>
      <c r="Q76" s="136"/>
      <c r="R76" s="181"/>
      <c r="S76" s="200"/>
      <c r="T76" s="385"/>
    </row>
    <row r="77" spans="1:21" s="138" customFormat="1" ht="12.95" customHeight="1">
      <c r="A77" s="369">
        <v>66</v>
      </c>
      <c r="B77" s="370" t="s">
        <v>149</v>
      </c>
      <c r="C77" s="424" t="s">
        <v>152</v>
      </c>
      <c r="D77" s="80">
        <v>452062800.5</v>
      </c>
      <c r="E77" s="223">
        <f t="shared" si="17"/>
        <v>1.0582158731111914E-3</v>
      </c>
      <c r="F77" s="81">
        <v>1.1996</v>
      </c>
      <c r="G77" s="81">
        <v>1.1996</v>
      </c>
      <c r="H77" s="258">
        <v>1.085E-3</v>
      </c>
      <c r="I77" s="80">
        <v>452133477.64999998</v>
      </c>
      <c r="J77" s="223">
        <f t="shared" si="21"/>
        <v>1.0673447882762073E-3</v>
      </c>
      <c r="K77" s="81">
        <v>1.1999</v>
      </c>
      <c r="L77" s="81">
        <v>1.1999</v>
      </c>
      <c r="M77" s="258">
        <v>2.9999999999999997E-4</v>
      </c>
      <c r="N77" s="86">
        <f t="shared" si="23"/>
        <v>1.5634365385031534E-4</v>
      </c>
      <c r="O77" s="86">
        <f t="shared" si="24"/>
        <v>2.5008336112034593E-4</v>
      </c>
      <c r="P77" s="265">
        <f t="shared" si="16"/>
        <v>-7.8500000000000011E-4</v>
      </c>
      <c r="Q77" s="136"/>
      <c r="R77" s="170"/>
      <c r="S77" s="200"/>
      <c r="T77" s="385"/>
    </row>
    <row r="78" spans="1:21" s="138" customFormat="1" ht="12.95" customHeight="1">
      <c r="A78" s="369">
        <v>67</v>
      </c>
      <c r="B78" s="370" t="s">
        <v>8</v>
      </c>
      <c r="C78" s="424" t="s">
        <v>158</v>
      </c>
      <c r="D78" s="80">
        <v>1253726097.21</v>
      </c>
      <c r="E78" s="223">
        <f t="shared" si="17"/>
        <v>2.9347976766368913E-3</v>
      </c>
      <c r="F78" s="81">
        <v>1.0357000000000001</v>
      </c>
      <c r="G78" s="81">
        <v>1.0408999999999999</v>
      </c>
      <c r="H78" s="258">
        <v>5.0099999999999999E-2</v>
      </c>
      <c r="I78" s="80">
        <v>1243242525.3299999</v>
      </c>
      <c r="J78" s="223">
        <f t="shared" si="21"/>
        <v>2.9349041722620296E-3</v>
      </c>
      <c r="K78" s="81">
        <v>1.0366</v>
      </c>
      <c r="L78" s="81">
        <v>1.0418000000000001</v>
      </c>
      <c r="M78" s="258">
        <v>4.5100000000000001E-2</v>
      </c>
      <c r="N78" s="86">
        <f t="shared" si="23"/>
        <v>-8.3619316079723508E-3</v>
      </c>
      <c r="O78" s="86">
        <f t="shared" si="24"/>
        <v>8.6463637237018255E-4</v>
      </c>
      <c r="P78" s="265">
        <f t="shared" si="16"/>
        <v>-4.9999999999999975E-3</v>
      </c>
      <c r="Q78" s="136"/>
      <c r="R78" s="170"/>
      <c r="S78" s="200"/>
      <c r="T78" s="385"/>
    </row>
    <row r="79" spans="1:21" s="138" customFormat="1" ht="12.95" customHeight="1">
      <c r="A79" s="369">
        <v>68</v>
      </c>
      <c r="B79" s="370" t="s">
        <v>6</v>
      </c>
      <c r="C79" s="424" t="s">
        <v>182</v>
      </c>
      <c r="D79" s="80">
        <v>30483235603.939999</v>
      </c>
      <c r="E79" s="223">
        <f t="shared" si="17"/>
        <v>7.1356996736291992E-2</v>
      </c>
      <c r="F79" s="81">
        <v>109.16</v>
      </c>
      <c r="G79" s="81">
        <v>109.16</v>
      </c>
      <c r="H79" s="258">
        <v>2.5899999999999999E-2</v>
      </c>
      <c r="I79" s="80">
        <v>31269776905.529999</v>
      </c>
      <c r="J79" s="223">
        <f t="shared" si="21"/>
        <v>7.3818098107111388E-2</v>
      </c>
      <c r="K79" s="81">
        <v>109.28</v>
      </c>
      <c r="L79" s="81">
        <v>109.28</v>
      </c>
      <c r="M79" s="258">
        <v>2.69E-2</v>
      </c>
      <c r="N79" s="86">
        <f t="shared" si="23"/>
        <v>2.5802421757627942E-2</v>
      </c>
      <c r="O79" s="86">
        <f t="shared" si="24"/>
        <v>1.0993037742763334E-3</v>
      </c>
      <c r="P79" s="265">
        <f t="shared" si="16"/>
        <v>1.0000000000000009E-3</v>
      </c>
      <c r="Q79" s="136"/>
      <c r="R79" s="170"/>
      <c r="S79" s="200"/>
      <c r="T79" s="385"/>
    </row>
    <row r="80" spans="1:21" s="138" customFormat="1" ht="12.95" customHeight="1">
      <c r="A80" s="369">
        <v>69</v>
      </c>
      <c r="B80" s="370" t="s">
        <v>161</v>
      </c>
      <c r="C80" s="424" t="s">
        <v>187</v>
      </c>
      <c r="D80" s="80">
        <v>263105774.58000001</v>
      </c>
      <c r="E80" s="223">
        <f t="shared" si="17"/>
        <v>6.1589386841789256E-4</v>
      </c>
      <c r="F80" s="80">
        <v>1104.5999999999999</v>
      </c>
      <c r="G80" s="80">
        <v>1104.5999999999999</v>
      </c>
      <c r="H80" s="258">
        <v>0.1046</v>
      </c>
      <c r="I80" s="80">
        <v>263902222.18000001</v>
      </c>
      <c r="J80" s="223">
        <f t="shared" si="21"/>
        <v>6.2299005798544134E-4</v>
      </c>
      <c r="K80" s="80">
        <v>1106.93</v>
      </c>
      <c r="L80" s="80">
        <v>1106.93</v>
      </c>
      <c r="M80" s="258">
        <v>0.1069</v>
      </c>
      <c r="N80" s="86">
        <f t="shared" si="23"/>
        <v>3.0271004172043588E-3</v>
      </c>
      <c r="O80" s="86">
        <f t="shared" si="24"/>
        <v>2.1093608546081432E-3</v>
      </c>
      <c r="P80" s="265">
        <f t="shared" si="16"/>
        <v>2.2999999999999965E-3</v>
      </c>
      <c r="Q80" s="136"/>
      <c r="R80" s="170"/>
      <c r="S80" s="200"/>
      <c r="T80" s="385"/>
    </row>
    <row r="81" spans="1:20" s="138" customFormat="1" ht="12.95" customHeight="1">
      <c r="A81" s="369">
        <v>70</v>
      </c>
      <c r="B81" s="370" t="s">
        <v>197</v>
      </c>
      <c r="C81" s="424" t="s">
        <v>196</v>
      </c>
      <c r="D81" s="80">
        <v>1598798187.1700001</v>
      </c>
      <c r="E81" s="223">
        <f>(D81/$D$84)</f>
        <v>3.7425632405351868E-3</v>
      </c>
      <c r="F81" s="81">
        <v>1.0363</v>
      </c>
      <c r="G81" s="81">
        <v>1.0363</v>
      </c>
      <c r="H81" s="258">
        <v>8.3199999999999996E-2</v>
      </c>
      <c r="I81" s="80">
        <v>1599495752.8900001</v>
      </c>
      <c r="J81" s="223">
        <f t="shared" si="21"/>
        <v>3.7759058775971399E-3</v>
      </c>
      <c r="K81" s="81">
        <v>1.0379</v>
      </c>
      <c r="L81" s="81">
        <v>1.0379</v>
      </c>
      <c r="M81" s="258">
        <v>8.2299999999999998E-2</v>
      </c>
      <c r="N81" s="86">
        <f>((I81-D81)/D81)</f>
        <v>4.3630629906753611E-4</v>
      </c>
      <c r="O81" s="86">
        <f>((L81-G81)/G81)</f>
        <v>1.5439544533436705E-3</v>
      </c>
      <c r="P81" s="265">
        <f>M81-H81</f>
        <v>-8.9999999999999802E-4</v>
      </c>
      <c r="Q81" s="136"/>
      <c r="R81" s="170"/>
      <c r="S81" s="200"/>
      <c r="T81" s="385"/>
    </row>
    <row r="82" spans="1:20" s="138" customFormat="1" ht="12.95" customHeight="1">
      <c r="A82" s="369">
        <v>71</v>
      </c>
      <c r="B82" s="371" t="s">
        <v>13</v>
      </c>
      <c r="C82" s="262" t="s">
        <v>250</v>
      </c>
      <c r="D82" s="80">
        <v>1307160817.8399999</v>
      </c>
      <c r="E82" s="223">
        <f t="shared" ref="E82" si="25">(D82/$D$84)</f>
        <v>3.0598808940203752E-3</v>
      </c>
      <c r="F82" s="81">
        <v>103.94</v>
      </c>
      <c r="G82" s="81">
        <v>103.94</v>
      </c>
      <c r="H82" s="258">
        <v>0.1045</v>
      </c>
      <c r="I82" s="80">
        <v>1444334240.3299999</v>
      </c>
      <c r="J82" s="223">
        <f t="shared" ref="J82" si="26">(I82/$I$84)</f>
        <v>3.4096183984377885E-3</v>
      </c>
      <c r="K82" s="81">
        <v>104.08</v>
      </c>
      <c r="L82" s="81">
        <v>104.08</v>
      </c>
      <c r="M82" s="258">
        <v>8.6499999999999994E-2</v>
      </c>
      <c r="N82" s="86">
        <f t="shared" ref="N82" si="27">((I82-D82)/D82)</f>
        <v>0.10493997419282378</v>
      </c>
      <c r="O82" s="86">
        <f t="shared" ref="O82" si="28">((L82-G82)/G82)</f>
        <v>1.3469309216855934E-3</v>
      </c>
      <c r="P82" s="265">
        <f t="shared" ref="P82" si="29">M82-H82</f>
        <v>-1.8000000000000002E-2</v>
      </c>
      <c r="Q82" s="136"/>
      <c r="R82" s="170"/>
      <c r="S82" s="200"/>
      <c r="T82" s="385"/>
    </row>
    <row r="83" spans="1:20" s="138" customFormat="1" ht="12.95" customHeight="1">
      <c r="A83" s="369">
        <v>72</v>
      </c>
      <c r="B83" s="370" t="s">
        <v>97</v>
      </c>
      <c r="C83" s="424" t="s">
        <v>255</v>
      </c>
      <c r="D83" s="80">
        <v>328721972.19</v>
      </c>
      <c r="E83" s="223">
        <f t="shared" si="17"/>
        <v>7.6949222193714573E-4</v>
      </c>
      <c r="F83" s="81">
        <v>100.95</v>
      </c>
      <c r="G83" s="81">
        <v>100.95</v>
      </c>
      <c r="H83" s="258">
        <v>2.5499999999999998E-2</v>
      </c>
      <c r="I83" s="80">
        <v>356420561.47000003</v>
      </c>
      <c r="J83" s="223">
        <f t="shared" si="21"/>
        <v>8.4139672801219329E-4</v>
      </c>
      <c r="K83" s="81">
        <v>101.24</v>
      </c>
      <c r="L83" s="81">
        <v>101.24</v>
      </c>
      <c r="M83" s="258">
        <v>3.1649999999999998E-2</v>
      </c>
      <c r="N83" s="86">
        <f t="shared" si="23"/>
        <v>8.4261447737939338E-2</v>
      </c>
      <c r="O83" s="86">
        <f t="shared" si="24"/>
        <v>2.8727092620108178E-3</v>
      </c>
      <c r="P83" s="265">
        <f t="shared" si="16"/>
        <v>6.1499999999999992E-3</v>
      </c>
      <c r="Q83" s="136"/>
      <c r="R83" s="170"/>
      <c r="S83" s="200"/>
      <c r="T83" s="385"/>
    </row>
    <row r="84" spans="1:20" s="138" customFormat="1" ht="12.95" customHeight="1">
      <c r="A84" s="247"/>
      <c r="B84" s="133"/>
      <c r="C84" s="303" t="s">
        <v>47</v>
      </c>
      <c r="D84" s="84">
        <f>SUM(D56:D83)</f>
        <v>427193365726.90002</v>
      </c>
      <c r="E84" s="323">
        <f>(D84/$D$156)</f>
        <v>0.29704426669027917</v>
      </c>
      <c r="F84" s="81">
        <v>100.69</v>
      </c>
      <c r="G84" s="81">
        <v>100.69</v>
      </c>
      <c r="H84" s="258">
        <v>2.0310000000000002E-2</v>
      </c>
      <c r="I84" s="84">
        <f>SUM(I56:I83)</f>
        <v>423605832544.70996</v>
      </c>
      <c r="J84" s="323">
        <f>(I84/$I$156)</f>
        <v>0.29509379117438916</v>
      </c>
      <c r="K84" s="325"/>
      <c r="L84" s="79"/>
      <c r="M84" s="342"/>
      <c r="N84" s="327">
        <f t="shared" si="23"/>
        <v>-8.3979140829718163E-3</v>
      </c>
      <c r="O84" s="327"/>
      <c r="P84" s="328">
        <f t="shared" si="16"/>
        <v>-2.0310000000000002E-2</v>
      </c>
      <c r="Q84" s="136"/>
      <c r="R84" s="111"/>
      <c r="S84" s="201"/>
      <c r="T84" s="213"/>
    </row>
    <row r="85" spans="1:20" s="138" customFormat="1" ht="5.25" customHeight="1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4"/>
      <c r="Q85" s="136"/>
      <c r="R85" s="111"/>
      <c r="S85" s="201"/>
      <c r="T85" s="213"/>
    </row>
    <row r="86" spans="1:20" s="138" customFormat="1" ht="12" customHeight="1">
      <c r="A86" s="374" t="s">
        <v>217</v>
      </c>
      <c r="B86" s="375"/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6"/>
      <c r="Q86" s="136"/>
      <c r="R86" s="111"/>
      <c r="S86" s="201"/>
      <c r="T86" s="213"/>
    </row>
    <row r="87" spans="1:20" s="138" customFormat="1" ht="12.95" customHeight="1">
      <c r="A87" s="377" t="s">
        <v>218</v>
      </c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9"/>
      <c r="Q87" s="136"/>
      <c r="R87" s="111"/>
      <c r="S87" s="201"/>
      <c r="T87" s="213"/>
    </row>
    <row r="88" spans="1:20" s="138" customFormat="1" ht="12.95" customHeight="1">
      <c r="A88" s="369" t="s">
        <v>256</v>
      </c>
      <c r="B88" s="370" t="s">
        <v>205</v>
      </c>
      <c r="C88" s="353" t="s">
        <v>251</v>
      </c>
      <c r="D88" s="80">
        <v>8839821822.8700008</v>
      </c>
      <c r="E88" s="223">
        <f t="shared" ref="E88:E95" si="30">(D88/$D$105)</f>
        <v>3.1155917048596844E-2</v>
      </c>
      <c r="F88" s="80">
        <v>51533.75</v>
      </c>
      <c r="G88" s="80">
        <v>51533.75</v>
      </c>
      <c r="H88" s="258">
        <v>4.99E-2</v>
      </c>
      <c r="I88" s="80">
        <v>9073476934.7999992</v>
      </c>
      <c r="J88" s="223">
        <f t="shared" ref="J88:J95" si="31">(I88/$I$105)</f>
        <v>3.1741405327075811E-2</v>
      </c>
      <c r="K88" s="80">
        <v>51571.25</v>
      </c>
      <c r="L88" s="80">
        <v>51571.25</v>
      </c>
      <c r="M88" s="258">
        <v>5.16E-2</v>
      </c>
      <c r="N88" s="86">
        <f t="shared" ref="N88:N95" si="32">((I88-D88)/D88)</f>
        <v>2.6432106507565129E-2</v>
      </c>
      <c r="O88" s="86">
        <f>((L88-G88)/G88)</f>
        <v>7.2767846314308589E-4</v>
      </c>
      <c r="P88" s="265">
        <f t="shared" ref="P88:P95" si="33">M88-H88</f>
        <v>1.7000000000000001E-3</v>
      </c>
      <c r="Q88" s="136"/>
      <c r="R88" s="111"/>
      <c r="S88" s="201"/>
      <c r="T88" s="213"/>
    </row>
    <row r="89" spans="1:20" s="138" customFormat="1" ht="12.95" customHeight="1">
      <c r="A89" s="369" t="s">
        <v>257</v>
      </c>
      <c r="B89" s="370" t="s">
        <v>205</v>
      </c>
      <c r="C89" s="353" t="s">
        <v>252</v>
      </c>
      <c r="D89" s="80">
        <v>641084932.23000002</v>
      </c>
      <c r="E89" s="223">
        <f t="shared" si="30"/>
        <v>2.2595013078191705E-3</v>
      </c>
      <c r="F89" s="80">
        <v>51379.58</v>
      </c>
      <c r="G89" s="80">
        <v>51379.58</v>
      </c>
      <c r="H89" s="258">
        <v>4.99E-2</v>
      </c>
      <c r="I89" s="80">
        <v>641570778.75999999</v>
      </c>
      <c r="J89" s="223">
        <f t="shared" si="31"/>
        <v>2.2443830827986472E-3</v>
      </c>
      <c r="K89" s="80">
        <v>51417.08</v>
      </c>
      <c r="L89" s="80">
        <v>51417.08</v>
      </c>
      <c r="M89" s="258">
        <v>5.7000000000000002E-2</v>
      </c>
      <c r="N89" s="86">
        <f t="shared" si="32"/>
        <v>7.5785048996544779E-4</v>
      </c>
      <c r="O89" s="86">
        <f t="shared" ref="O89:O94" si="34">((L89-G89)/G89)</f>
        <v>7.2986194126148948E-4</v>
      </c>
      <c r="P89" s="265">
        <f t="shared" si="33"/>
        <v>7.1000000000000021E-3</v>
      </c>
      <c r="Q89" s="136"/>
      <c r="S89" s="191"/>
      <c r="T89" s="191"/>
    </row>
    <row r="90" spans="1:20" s="138" customFormat="1" ht="12.95" customHeight="1">
      <c r="A90" s="369">
        <v>74</v>
      </c>
      <c r="B90" s="370" t="s">
        <v>46</v>
      </c>
      <c r="C90" s="424" t="s">
        <v>181</v>
      </c>
      <c r="D90" s="80">
        <v>70580803884.669998</v>
      </c>
      <c r="E90" s="223">
        <f t="shared" si="30"/>
        <v>0.24876176410760661</v>
      </c>
      <c r="F90" s="80">
        <v>52245.15</v>
      </c>
      <c r="G90" s="80">
        <v>52245.15</v>
      </c>
      <c r="H90" s="258">
        <v>1.9199999999999998E-2</v>
      </c>
      <c r="I90" s="80">
        <v>70917869375.229996</v>
      </c>
      <c r="J90" s="223">
        <f t="shared" si="31"/>
        <v>0.24808933256206159</v>
      </c>
      <c r="K90" s="80">
        <v>52295.46</v>
      </c>
      <c r="L90" s="80">
        <v>52295.46</v>
      </c>
      <c r="M90" s="258">
        <v>2.0199999999999999E-2</v>
      </c>
      <c r="N90" s="86">
        <f t="shared" si="32"/>
        <v>4.7755972163588158E-3</v>
      </c>
      <c r="O90" s="86">
        <f t="shared" si="34"/>
        <v>9.6296019821931163E-4</v>
      </c>
      <c r="P90" s="265">
        <f t="shared" si="33"/>
        <v>1.0000000000000009E-3</v>
      </c>
      <c r="Q90" s="136"/>
      <c r="S90" s="192"/>
      <c r="T90" s="191"/>
    </row>
    <row r="91" spans="1:20" s="138" customFormat="1" ht="12.95" customHeight="1">
      <c r="A91" s="369">
        <v>75</v>
      </c>
      <c r="B91" s="370" t="s">
        <v>146</v>
      </c>
      <c r="C91" s="424" t="s">
        <v>133</v>
      </c>
      <c r="D91" s="80">
        <v>5787572311.1700001</v>
      </c>
      <c r="E91" s="223">
        <f t="shared" si="30"/>
        <v>2.0398275717849863E-2</v>
      </c>
      <c r="F91" s="80">
        <v>414.74</v>
      </c>
      <c r="G91" s="80">
        <v>414.74</v>
      </c>
      <c r="H91" s="258">
        <v>3.8300000000000001E-2</v>
      </c>
      <c r="I91" s="80">
        <v>5701696838.6899996</v>
      </c>
      <c r="J91" s="223">
        <f t="shared" si="31"/>
        <v>1.9946033004706733E-2</v>
      </c>
      <c r="K91" s="80">
        <v>415.08</v>
      </c>
      <c r="L91" s="80">
        <v>415.08</v>
      </c>
      <c r="M91" s="258">
        <v>3.8600000000000002E-2</v>
      </c>
      <c r="N91" s="86">
        <f t="shared" si="32"/>
        <v>-1.4837909206639379E-2</v>
      </c>
      <c r="O91" s="86">
        <f t="shared" si="34"/>
        <v>8.1979071225339963E-4</v>
      </c>
      <c r="P91" s="265">
        <f t="shared" si="33"/>
        <v>3.0000000000000165E-4</v>
      </c>
      <c r="Q91" s="136"/>
      <c r="S91" s="202"/>
      <c r="T91" s="191"/>
    </row>
    <row r="92" spans="1:20" s="138" customFormat="1" ht="12.95" customHeight="1">
      <c r="A92" s="369">
        <v>76</v>
      </c>
      <c r="B92" s="370" t="s">
        <v>99</v>
      </c>
      <c r="C92" s="424" t="s">
        <v>141</v>
      </c>
      <c r="D92" s="80">
        <v>653994802.52999997</v>
      </c>
      <c r="E92" s="223">
        <f t="shared" si="30"/>
        <v>2.3050020946262461E-3</v>
      </c>
      <c r="F92" s="80">
        <v>47721.37</v>
      </c>
      <c r="G92" s="80">
        <v>48877.15</v>
      </c>
      <c r="H92" s="258">
        <v>9.1999999999999998E-3</v>
      </c>
      <c r="I92" s="80">
        <v>652400200.62</v>
      </c>
      <c r="J92" s="223">
        <f t="shared" si="31"/>
        <v>2.2822672446459968E-3</v>
      </c>
      <c r="K92" s="80">
        <v>47723.43</v>
      </c>
      <c r="L92" s="80">
        <v>48894.45</v>
      </c>
      <c r="M92" s="258">
        <v>1.7000000000000001E-2</v>
      </c>
      <c r="N92" s="86">
        <f t="shared" si="32"/>
        <v>-2.4382485974371627E-3</v>
      </c>
      <c r="O92" s="86" t="e">
        <f>((#REF!-G92)/G92)</f>
        <v>#REF!</v>
      </c>
      <c r="P92" s="265">
        <f t="shared" si="33"/>
        <v>7.8000000000000014E-3</v>
      </c>
      <c r="Q92" s="136"/>
      <c r="S92" s="202"/>
      <c r="T92" s="191"/>
    </row>
    <row r="93" spans="1:20" s="138" customFormat="1" ht="12.95" customHeight="1">
      <c r="A93" s="369">
        <v>77</v>
      </c>
      <c r="B93" s="370" t="s">
        <v>65</v>
      </c>
      <c r="C93" s="424" t="s">
        <v>159</v>
      </c>
      <c r="D93" s="80">
        <v>724481688.46000004</v>
      </c>
      <c r="E93" s="223">
        <f t="shared" si="30"/>
        <v>2.5534328452741129E-3</v>
      </c>
      <c r="F93" s="80">
        <v>43675.937608</v>
      </c>
      <c r="G93" s="80">
        <v>43675.937608</v>
      </c>
      <c r="H93" s="258">
        <v>8.3599999999999994E-2</v>
      </c>
      <c r="I93" s="80">
        <v>726713828.71000004</v>
      </c>
      <c r="J93" s="223">
        <f>(I93/$I$105)</f>
        <v>2.5422358330361157E-3</v>
      </c>
      <c r="K93" s="80">
        <f>105.4202*415.58</f>
        <v>43810.526715999993</v>
      </c>
      <c r="L93" s="80">
        <v>43810.53</v>
      </c>
      <c r="M93" s="258">
        <v>8.3599999999999994E-2</v>
      </c>
      <c r="N93" s="86">
        <f t="shared" si="32"/>
        <v>3.0810167952550543E-3</v>
      </c>
      <c r="O93" s="86">
        <f t="shared" si="34"/>
        <v>3.0816142565270477E-3</v>
      </c>
      <c r="P93" s="265">
        <f t="shared" si="33"/>
        <v>0</v>
      </c>
      <c r="Q93" s="136"/>
      <c r="R93" s="150"/>
      <c r="S93" s="202"/>
      <c r="T93" s="157"/>
    </row>
    <row r="94" spans="1:20" s="138" customFormat="1" ht="12.95" customHeight="1">
      <c r="A94" s="369">
        <v>78</v>
      </c>
      <c r="B94" s="370" t="s">
        <v>8</v>
      </c>
      <c r="C94" s="424" t="s">
        <v>160</v>
      </c>
      <c r="D94" s="80">
        <v>5998315947.9750004</v>
      </c>
      <c r="E94" s="223">
        <f t="shared" si="30"/>
        <v>2.1141040832168022E-2</v>
      </c>
      <c r="F94" s="80">
        <v>439.31245799999999</v>
      </c>
      <c r="G94" s="80">
        <v>441.51587999999998</v>
      </c>
      <c r="H94" s="258">
        <v>-0.10780000000000001</v>
      </c>
      <c r="I94" s="80">
        <v>5909724146.6955996</v>
      </c>
      <c r="J94" s="223">
        <f t="shared" si="31"/>
        <v>2.067376716328282E-2</v>
      </c>
      <c r="K94" s="80">
        <v>439.51740799999999</v>
      </c>
      <c r="L94" s="80">
        <v>441.71998200000002</v>
      </c>
      <c r="M94" s="258">
        <v>3.44E-2</v>
      </c>
      <c r="N94" s="86">
        <f t="shared" si="32"/>
        <v>-1.4769445632371024E-2</v>
      </c>
      <c r="O94" s="86">
        <f t="shared" si="34"/>
        <v>4.6227555846923202E-4</v>
      </c>
      <c r="P94" s="265">
        <f t="shared" si="33"/>
        <v>0.14219999999999999</v>
      </c>
      <c r="Q94" s="136"/>
      <c r="S94" s="202"/>
      <c r="T94" s="157"/>
    </row>
    <row r="95" spans="1:20" s="138" customFormat="1" ht="12.95" customHeight="1">
      <c r="A95" s="369">
        <v>79</v>
      </c>
      <c r="B95" s="370" t="s">
        <v>188</v>
      </c>
      <c r="C95" s="424" t="s">
        <v>191</v>
      </c>
      <c r="D95" s="80">
        <v>796723246.31640005</v>
      </c>
      <c r="E95" s="223">
        <f t="shared" si="30"/>
        <v>2.8080479301859336E-3</v>
      </c>
      <c r="F95" s="80">
        <v>42512.533049999998</v>
      </c>
      <c r="G95" s="80">
        <v>42512.533049999998</v>
      </c>
      <c r="H95" s="258">
        <v>3.7100000000000001E-2</v>
      </c>
      <c r="I95" s="80">
        <v>797075678.50999999</v>
      </c>
      <c r="J95" s="223">
        <f t="shared" si="31"/>
        <v>2.7883800630940339E-3</v>
      </c>
      <c r="K95" s="80">
        <v>42531.33</v>
      </c>
      <c r="L95" s="80">
        <v>42531.33</v>
      </c>
      <c r="M95" s="258">
        <v>4.3099999999999999E-2</v>
      </c>
      <c r="N95" s="86">
        <f t="shared" si="32"/>
        <v>4.4235209055263226E-4</v>
      </c>
      <c r="O95" s="86">
        <f>((L95-G95)/G95)</f>
        <v>4.4215078828391675E-4</v>
      </c>
      <c r="P95" s="265">
        <f t="shared" si="33"/>
        <v>5.9999999999999984E-3</v>
      </c>
      <c r="Q95" s="136"/>
      <c r="S95" s="191"/>
      <c r="T95" s="191"/>
    </row>
    <row r="96" spans="1:20" s="138" customFormat="1" ht="4.5" customHeight="1">
      <c r="A96" s="392"/>
      <c r="B96" s="393"/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94"/>
      <c r="Q96" s="136"/>
      <c r="S96" s="203"/>
      <c r="T96" s="157"/>
    </row>
    <row r="97" spans="1:41" s="138" customFormat="1" ht="12.95" customHeight="1">
      <c r="A97" s="377" t="s">
        <v>219</v>
      </c>
      <c r="B97" s="378"/>
      <c r="C97" s="378"/>
      <c r="D97" s="378"/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78"/>
      <c r="P97" s="379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69">
        <v>80</v>
      </c>
      <c r="B98" s="370" t="s">
        <v>6</v>
      </c>
      <c r="C98" s="424" t="s">
        <v>102</v>
      </c>
      <c r="D98" s="80">
        <v>177635198447.51001</v>
      </c>
      <c r="E98" s="223">
        <f t="shared" ref="E98:E104" si="35">(D98/$D$105)</f>
        <v>0.62607455428833814</v>
      </c>
      <c r="F98" s="71">
        <v>553.08000000000004</v>
      </c>
      <c r="G98" s="71">
        <v>553.08000000000004</v>
      </c>
      <c r="H98" s="258">
        <v>1.7600000000000001E-2</v>
      </c>
      <c r="I98" s="80">
        <v>178890088908.20999</v>
      </c>
      <c r="J98" s="223">
        <f t="shared" ref="J98:J104" si="36">(I98/$I$105)</f>
        <v>0.6258045137310182</v>
      </c>
      <c r="K98" s="71">
        <v>551.53</v>
      </c>
      <c r="L98" s="71">
        <v>551.53</v>
      </c>
      <c r="M98" s="258">
        <v>1.8499999999999999E-2</v>
      </c>
      <c r="N98" s="86">
        <f t="shared" ref="N98:N105" si="37">((I98-D98)/D98)</f>
        <v>7.0644245716357463E-3</v>
      </c>
      <c r="O98" s="86">
        <f t="shared" ref="O98:O103" si="38">((L98-G98)/G98)</f>
        <v>-2.8024878860202287E-3</v>
      </c>
      <c r="P98" s="265">
        <f t="shared" ref="P98:P105" si="39">M98-H98</f>
        <v>8.9999999999999802E-4</v>
      </c>
      <c r="Q98" s="136"/>
      <c r="S98" s="383"/>
      <c r="T98" s="157"/>
    </row>
    <row r="99" spans="1:41" s="138" customFormat="1" ht="12.95" customHeight="1">
      <c r="A99" s="369">
        <v>81</v>
      </c>
      <c r="B99" s="370" t="s">
        <v>53</v>
      </c>
      <c r="C99" s="424" t="s">
        <v>137</v>
      </c>
      <c r="D99" s="80">
        <v>1974186670.3699999</v>
      </c>
      <c r="E99" s="223">
        <f t="shared" si="35"/>
        <v>6.9580131107805305E-3</v>
      </c>
      <c r="F99" s="71">
        <v>450.36</v>
      </c>
      <c r="G99" s="71">
        <v>450.36</v>
      </c>
      <c r="H99" s="258">
        <v>6.9999999999999999E-4</v>
      </c>
      <c r="I99" s="80">
        <v>2006794758.3900001</v>
      </c>
      <c r="J99" s="223">
        <f t="shared" si="36"/>
        <v>7.0202951186222676E-3</v>
      </c>
      <c r="K99" s="71">
        <v>458.16</v>
      </c>
      <c r="L99" s="71">
        <v>458.16</v>
      </c>
      <c r="M99" s="258">
        <v>8.0000000000000004E-4</v>
      </c>
      <c r="N99" s="86">
        <f t="shared" si="37"/>
        <v>1.6517226313704593E-2</v>
      </c>
      <c r="O99" s="86">
        <f t="shared" si="38"/>
        <v>1.7319477751132451E-2</v>
      </c>
      <c r="P99" s="265">
        <f t="shared" si="39"/>
        <v>1.0000000000000005E-4</v>
      </c>
      <c r="Q99" s="136"/>
      <c r="S99" s="383"/>
      <c r="T99" s="158"/>
    </row>
    <row r="100" spans="1:41" s="138" customFormat="1" ht="12.75" customHeight="1">
      <c r="A100" s="369">
        <v>82</v>
      </c>
      <c r="B100" s="370" t="s">
        <v>97</v>
      </c>
      <c r="C100" s="424" t="s">
        <v>156</v>
      </c>
      <c r="D100" s="71">
        <v>4919694687.0500002</v>
      </c>
      <c r="E100" s="223">
        <f t="shared" si="35"/>
        <v>1.7339444464547837E-2</v>
      </c>
      <c r="F100" s="71">
        <v>45330.44</v>
      </c>
      <c r="G100" s="71">
        <v>45330.44</v>
      </c>
      <c r="H100" s="258">
        <v>4.6809999999999997E-2</v>
      </c>
      <c r="I100" s="71">
        <v>5285737048.2600002</v>
      </c>
      <c r="J100" s="223">
        <f t="shared" si="36"/>
        <v>1.8490896412342084E-2</v>
      </c>
      <c r="K100" s="71">
        <v>45442.55</v>
      </c>
      <c r="L100" s="71">
        <v>45442.55</v>
      </c>
      <c r="M100" s="258">
        <v>5.076E-2</v>
      </c>
      <c r="N100" s="86">
        <f t="shared" si="37"/>
        <v>7.4403471047405634E-2</v>
      </c>
      <c r="O100" s="86">
        <f t="shared" si="38"/>
        <v>2.4731725524835095E-3</v>
      </c>
      <c r="P100" s="265">
        <f t="shared" si="39"/>
        <v>3.9500000000000021E-3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69">
        <v>83</v>
      </c>
      <c r="B101" s="370" t="s">
        <v>161</v>
      </c>
      <c r="C101" s="424" t="s">
        <v>162</v>
      </c>
      <c r="D101" s="71">
        <v>459190878.81999999</v>
      </c>
      <c r="E101" s="223">
        <f t="shared" si="35"/>
        <v>1.6184164360615301E-3</v>
      </c>
      <c r="F101" s="71">
        <v>43688.45</v>
      </c>
      <c r="G101" s="71">
        <v>43688.45</v>
      </c>
      <c r="H101" s="258">
        <v>4.4900000000000002E-2</v>
      </c>
      <c r="I101" s="71">
        <v>459674022.19999999</v>
      </c>
      <c r="J101" s="223">
        <f t="shared" si="36"/>
        <v>1.6080604559666584E-3</v>
      </c>
      <c r="K101" s="71">
        <v>43734.13</v>
      </c>
      <c r="L101" s="71">
        <v>43734.13</v>
      </c>
      <c r="M101" s="258">
        <v>4.48E-2</v>
      </c>
      <c r="N101" s="86">
        <f t="shared" si="37"/>
        <v>1.0521624062776397E-3</v>
      </c>
      <c r="O101" s="86">
        <f t="shared" si="38"/>
        <v>1.0455852748266486E-3</v>
      </c>
      <c r="P101" s="265">
        <f t="shared" si="39"/>
        <v>-1.0000000000000286E-4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69">
        <v>84</v>
      </c>
      <c r="B102" s="370" t="s">
        <v>10</v>
      </c>
      <c r="C102" s="424" t="s">
        <v>167</v>
      </c>
      <c r="D102" s="71">
        <v>1983021206.2875001</v>
      </c>
      <c r="E102" s="223">
        <f t="shared" si="35"/>
        <v>6.9891503976765605E-3</v>
      </c>
      <c r="F102" s="71">
        <v>457.45875000000001</v>
      </c>
      <c r="G102" s="71">
        <v>457.45875000000001</v>
      </c>
      <c r="H102" s="258">
        <v>3.6799999999999999E-2</v>
      </c>
      <c r="I102" s="71">
        <v>2031123405.2</v>
      </c>
      <c r="J102" s="223">
        <f t="shared" si="36"/>
        <v>7.1054031147085002E-3</v>
      </c>
      <c r="K102" s="71">
        <v>459.20281039250006</v>
      </c>
      <c r="L102" s="71">
        <v>459.20281039250006</v>
      </c>
      <c r="M102" s="258">
        <v>3.7100000000000001E-2</v>
      </c>
      <c r="N102" s="86">
        <f t="shared" si="37"/>
        <v>2.425702698487734E-2</v>
      </c>
      <c r="O102" s="86">
        <f t="shared" si="38"/>
        <v>3.8124976131728729E-3</v>
      </c>
      <c r="P102" s="265">
        <f t="shared" si="39"/>
        <v>3.0000000000000165E-4</v>
      </c>
      <c r="Q102" s="136"/>
      <c r="S102" s="212"/>
      <c r="T102" s="212"/>
      <c r="U102" s="212"/>
      <c r="V102" s="214"/>
    </row>
    <row r="103" spans="1:41" s="138" customFormat="1" ht="12.75" customHeight="1">
      <c r="A103" s="369">
        <v>85</v>
      </c>
      <c r="B103" s="370" t="s">
        <v>175</v>
      </c>
      <c r="C103" s="424" t="s">
        <v>177</v>
      </c>
      <c r="D103" s="71">
        <v>87943651.650000006</v>
      </c>
      <c r="E103" s="223">
        <f t="shared" si="35"/>
        <v>3.0995705237738832E-4</v>
      </c>
      <c r="F103" s="71">
        <v>344.24</v>
      </c>
      <c r="G103" s="71">
        <v>344.24</v>
      </c>
      <c r="H103" s="258">
        <v>-3.6706000000000003E-2</v>
      </c>
      <c r="I103" s="71">
        <v>86722564.310000002</v>
      </c>
      <c r="J103" s="223">
        <f t="shared" si="36"/>
        <v>3.0337830630389813E-4</v>
      </c>
      <c r="K103" s="71">
        <v>339.44</v>
      </c>
      <c r="L103" s="71">
        <v>339.44</v>
      </c>
      <c r="M103" s="258">
        <v>-1.6743000000000001E-2</v>
      </c>
      <c r="N103" s="86">
        <f t="shared" si="37"/>
        <v>-1.388488329845243E-2</v>
      </c>
      <c r="O103" s="86">
        <f t="shared" si="38"/>
        <v>-1.3943760167325155E-2</v>
      </c>
      <c r="P103" s="265">
        <f t="shared" si="39"/>
        <v>1.9963000000000002E-2</v>
      </c>
      <c r="Q103" s="136"/>
      <c r="S103" s="212"/>
      <c r="T103" s="212"/>
      <c r="U103" s="212"/>
      <c r="V103" s="214"/>
    </row>
    <row r="104" spans="1:41" s="138" customFormat="1" ht="12.95" customHeight="1">
      <c r="A104" s="369">
        <v>86</v>
      </c>
      <c r="B104" s="371" t="s">
        <v>13</v>
      </c>
      <c r="C104" s="262" t="s">
        <v>214</v>
      </c>
      <c r="D104" s="80">
        <v>2646472644.1399999</v>
      </c>
      <c r="E104" s="223">
        <f t="shared" si="35"/>
        <v>9.3274823660910288E-3</v>
      </c>
      <c r="F104" s="71">
        <v>428.38494600000001</v>
      </c>
      <c r="G104" s="71">
        <v>428.38494600000001</v>
      </c>
      <c r="H104" s="258">
        <v>8.2600000000000007E-2</v>
      </c>
      <c r="I104" s="80">
        <v>2675513407.0599999</v>
      </c>
      <c r="J104" s="223">
        <f t="shared" si="36"/>
        <v>9.3596485803365288E-3</v>
      </c>
      <c r="K104" s="71">
        <v>429.75127800000001</v>
      </c>
      <c r="L104" s="71">
        <v>429.75127800000001</v>
      </c>
      <c r="M104" s="258">
        <v>6.4000000000000001E-2</v>
      </c>
      <c r="N104" s="86">
        <f t="shared" si="37"/>
        <v>1.0973384888109127E-2</v>
      </c>
      <c r="O104" s="86">
        <f>((L104-G104)/G104)</f>
        <v>3.1894958325636396E-3</v>
      </c>
      <c r="P104" s="265">
        <f t="shared" si="39"/>
        <v>-1.8600000000000005E-2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283728506822.04895</v>
      </c>
      <c r="E105" s="323">
        <f>(D105/$D$156)</f>
        <v>0.19728753536393309</v>
      </c>
      <c r="F105" s="325"/>
      <c r="G105" s="79"/>
      <c r="H105" s="339"/>
      <c r="I105" s="84">
        <f>SUM(I88:I104)</f>
        <v>285856181895.64563</v>
      </c>
      <c r="J105" s="323">
        <f>(I105/$I$156)</f>
        <v>0.19913414302981433</v>
      </c>
      <c r="K105" s="325"/>
      <c r="L105" s="79"/>
      <c r="M105" s="341"/>
      <c r="N105" s="327">
        <f t="shared" si="37"/>
        <v>7.4989823808262294E-3</v>
      </c>
      <c r="O105" s="327"/>
      <c r="P105" s="328">
        <f t="shared" si="39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92"/>
      <c r="B106" s="393"/>
      <c r="C106" s="393"/>
      <c r="D106" s="393"/>
      <c r="E106" s="393"/>
      <c r="F106" s="393"/>
      <c r="G106" s="393"/>
      <c r="H106" s="393"/>
      <c r="I106" s="393"/>
      <c r="J106" s="393"/>
      <c r="K106" s="393"/>
      <c r="L106" s="393"/>
      <c r="M106" s="393"/>
      <c r="N106" s="393"/>
      <c r="O106" s="393"/>
      <c r="P106" s="394"/>
      <c r="Q106" s="136"/>
      <c r="R106" s="144"/>
      <c r="S106" s="159"/>
    </row>
    <row r="107" spans="1:41" s="138" customFormat="1" ht="12.95" customHeight="1">
      <c r="A107" s="380" t="s">
        <v>239</v>
      </c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2"/>
      <c r="Q107" s="136"/>
    </row>
    <row r="108" spans="1:41" s="138" customFormat="1" ht="12.95" customHeight="1">
      <c r="A108" s="369">
        <v>87</v>
      </c>
      <c r="B108" s="370" t="s">
        <v>25</v>
      </c>
      <c r="C108" s="424" t="s">
        <v>154</v>
      </c>
      <c r="D108" s="80">
        <v>2324362383.0799999</v>
      </c>
      <c r="E108" s="223">
        <f>(D108/$D$112)</f>
        <v>5.1361258372226312E-2</v>
      </c>
      <c r="F108" s="81">
        <v>77</v>
      </c>
      <c r="G108" s="81">
        <v>77</v>
      </c>
      <c r="H108" s="258">
        <v>9.6699999999999994E-2</v>
      </c>
      <c r="I108" s="80">
        <v>2326170486.5900002</v>
      </c>
      <c r="J108" s="223">
        <f>(I108/$I$112)</f>
        <v>5.1382019737639166E-2</v>
      </c>
      <c r="K108" s="81">
        <v>77</v>
      </c>
      <c r="L108" s="81">
        <v>77</v>
      </c>
      <c r="M108" s="258">
        <v>9.4399999999999998E-2</v>
      </c>
      <c r="N108" s="86">
        <f>((I108-D108)/D108)</f>
        <v>7.7789226119049509E-4</v>
      </c>
      <c r="O108" s="86">
        <f>((L108-G108)/G108)</f>
        <v>0</v>
      </c>
      <c r="P108" s="265">
        <f>M108-H108</f>
        <v>-2.2999999999999965E-3</v>
      </c>
      <c r="Q108" s="136"/>
    </row>
    <row r="109" spans="1:41" s="138" customFormat="1" ht="12.95" customHeight="1">
      <c r="A109" s="369">
        <v>88</v>
      </c>
      <c r="B109" s="370" t="s">
        <v>25</v>
      </c>
      <c r="C109" s="424" t="s">
        <v>26</v>
      </c>
      <c r="D109" s="80">
        <v>9716607080.6399994</v>
      </c>
      <c r="E109" s="223">
        <f>(D109/$D$112)</f>
        <v>0.21470712587804688</v>
      </c>
      <c r="F109" s="81">
        <v>36.6</v>
      </c>
      <c r="G109" s="81">
        <v>36.6</v>
      </c>
      <c r="H109" s="258">
        <v>0.11799999999999999</v>
      </c>
      <c r="I109" s="80">
        <v>9720988853.4200001</v>
      </c>
      <c r="J109" s="223">
        <f>(I109/$I$112)</f>
        <v>0.21472374618079035</v>
      </c>
      <c r="K109" s="81">
        <v>36.6</v>
      </c>
      <c r="L109" s="81">
        <v>36.6</v>
      </c>
      <c r="M109" s="258">
        <v>0.1148</v>
      </c>
      <c r="N109" s="86">
        <f>((I109-D109)/D109)</f>
        <v>4.5095708240906605E-4</v>
      </c>
      <c r="O109" s="86">
        <f>((L109-G109)/G109)</f>
        <v>0</v>
      </c>
      <c r="P109" s="265">
        <f>M109-H109</f>
        <v>-3.1999999999999945E-3</v>
      </c>
      <c r="Q109" s="136"/>
      <c r="R109" s="160"/>
      <c r="S109" s="193"/>
    </row>
    <row r="110" spans="1:41" s="138" customFormat="1" ht="12.95" customHeight="1">
      <c r="A110" s="369">
        <v>89</v>
      </c>
      <c r="B110" s="370" t="s">
        <v>6</v>
      </c>
      <c r="C110" s="424" t="s">
        <v>202</v>
      </c>
      <c r="D110" s="80">
        <v>25702386482.599998</v>
      </c>
      <c r="E110" s="223">
        <f>(D110/$D$112)</f>
        <v>0.56794367458587458</v>
      </c>
      <c r="F110" s="81">
        <v>9.6300000000000008</v>
      </c>
      <c r="G110" s="81">
        <v>9.6300000000000008</v>
      </c>
      <c r="H110" s="258">
        <v>-0.1573</v>
      </c>
      <c r="I110" s="80">
        <v>25713100270.900002</v>
      </c>
      <c r="J110" s="223">
        <f>(I110/$I$112)</f>
        <v>0.56796826941607814</v>
      </c>
      <c r="K110" s="81">
        <v>9.6300000000000008</v>
      </c>
      <c r="L110" s="81">
        <v>9.6300000000000008</v>
      </c>
      <c r="M110" s="258">
        <v>-0.1573</v>
      </c>
      <c r="N110" s="86">
        <f>((I110-D110)/D110)</f>
        <v>4.1684021471142656E-4</v>
      </c>
      <c r="O110" s="86">
        <f>((L110-G110)/G110)</f>
        <v>0</v>
      </c>
      <c r="P110" s="265">
        <f>M110-H110</f>
        <v>0</v>
      </c>
      <c r="Q110" s="136"/>
      <c r="R110" s="161"/>
      <c r="S110" s="139"/>
    </row>
    <row r="111" spans="1:41" s="162" customFormat="1" ht="12.95" customHeight="1">
      <c r="A111" s="369">
        <v>90</v>
      </c>
      <c r="B111" s="370" t="s">
        <v>13</v>
      </c>
      <c r="C111" s="424" t="s">
        <v>264</v>
      </c>
      <c r="D111" s="80">
        <v>7511812185.1700001</v>
      </c>
      <c r="E111" s="223">
        <f>(D111/$D$112)</f>
        <v>0.16598794116385218</v>
      </c>
      <c r="F111" s="81">
        <v>101.31</v>
      </c>
      <c r="G111" s="81">
        <v>101.31</v>
      </c>
      <c r="H111" s="258">
        <v>7.6999999999999999E-2</v>
      </c>
      <c r="I111" s="80">
        <v>7511812185.1700001</v>
      </c>
      <c r="J111" s="223">
        <f>(I111/$I$112)</f>
        <v>0.16592596466549228</v>
      </c>
      <c r="K111" s="81">
        <v>101.31</v>
      </c>
      <c r="L111" s="81">
        <v>101.31</v>
      </c>
      <c r="M111" s="258">
        <v>7.6999999999999999E-2</v>
      </c>
      <c r="N111" s="86">
        <f>((I111-D111)/D111)</f>
        <v>0</v>
      </c>
      <c r="O111" s="86">
        <f>((L111-G111)/G111)</f>
        <v>0</v>
      </c>
      <c r="P111" s="265">
        <f>M111-H111</f>
        <v>0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45255168131.489998</v>
      </c>
      <c r="E112" s="323">
        <f>(D112/$D$156)</f>
        <v>3.1467689599275199E-2</v>
      </c>
      <c r="F112" s="77"/>
      <c r="G112" s="77"/>
      <c r="H112" s="305"/>
      <c r="I112" s="75">
        <f>SUM(I108:I111)</f>
        <v>45272071796.080002</v>
      </c>
      <c r="J112" s="323">
        <f>(I112/$I$156)</f>
        <v>3.1537590548199879E-2</v>
      </c>
      <c r="K112" s="325"/>
      <c r="L112" s="77"/>
      <c r="M112" s="326"/>
      <c r="N112" s="327">
        <f>((I112-D112)/D112)</f>
        <v>3.7351898772953302E-4</v>
      </c>
      <c r="O112" s="327"/>
      <c r="P112" s="328">
        <f>M112-H112</f>
        <v>0</v>
      </c>
      <c r="Q112" s="136"/>
      <c r="R112" s="188"/>
      <c r="S112" s="188"/>
      <c r="T112" s="208"/>
      <c r="U112" s="384"/>
    </row>
    <row r="113" spans="1:21" s="138" customFormat="1" ht="5.25" customHeight="1">
      <c r="A113" s="392"/>
      <c r="B113" s="393"/>
      <c r="C113" s="393"/>
      <c r="D113" s="393"/>
      <c r="E113" s="393"/>
      <c r="F113" s="393"/>
      <c r="G113" s="393"/>
      <c r="H113" s="393"/>
      <c r="I113" s="393"/>
      <c r="J113" s="393"/>
      <c r="K113" s="393"/>
      <c r="L113" s="393"/>
      <c r="M113" s="393"/>
      <c r="N113" s="393"/>
      <c r="O113" s="393"/>
      <c r="P113" s="394"/>
      <c r="Q113" s="136"/>
      <c r="R113" s="188"/>
      <c r="S113" s="188"/>
      <c r="T113" s="208"/>
      <c r="U113" s="384"/>
    </row>
    <row r="114" spans="1:21" s="138" customFormat="1" ht="12" customHeight="1">
      <c r="A114" s="374" t="s">
        <v>253</v>
      </c>
      <c r="B114" s="375"/>
      <c r="C114" s="375"/>
      <c r="D114" s="375"/>
      <c r="E114" s="375"/>
      <c r="F114" s="375"/>
      <c r="G114" s="375"/>
      <c r="H114" s="375"/>
      <c r="I114" s="375"/>
      <c r="J114" s="375"/>
      <c r="K114" s="375"/>
      <c r="L114" s="375"/>
      <c r="M114" s="375"/>
      <c r="N114" s="375"/>
      <c r="O114" s="375"/>
      <c r="P114" s="376"/>
      <c r="Q114" s="136"/>
      <c r="R114" s="212"/>
      <c r="S114" s="214"/>
      <c r="T114" s="208"/>
      <c r="U114" s="384"/>
    </row>
    <row r="115" spans="1:21" s="138" customFormat="1" ht="12" customHeight="1">
      <c r="A115" s="369">
        <v>91</v>
      </c>
      <c r="B115" s="370" t="s">
        <v>6</v>
      </c>
      <c r="C115" s="424" t="s">
        <v>27</v>
      </c>
      <c r="D115" s="80">
        <v>1805573876.4300001</v>
      </c>
      <c r="E115" s="223">
        <f>(D115/$D$137)</f>
        <v>5.5068535628409188E-2</v>
      </c>
      <c r="F115" s="71">
        <v>3842.72</v>
      </c>
      <c r="G115" s="71">
        <v>3888.72</v>
      </c>
      <c r="H115" s="258">
        <v>0.12330000000000001</v>
      </c>
      <c r="I115" s="80">
        <v>1774318666.6600001</v>
      </c>
      <c r="J115" s="223">
        <f t="shared" ref="J115:J136" si="40">(I115/$I$137)</f>
        <v>5.4959462016844027E-2</v>
      </c>
      <c r="K115" s="71">
        <v>3820.3</v>
      </c>
      <c r="L115" s="71">
        <v>3865.57</v>
      </c>
      <c r="M115" s="258">
        <v>0.12670000000000001</v>
      </c>
      <c r="N115" s="86">
        <f>((I115-D115)/D115)</f>
        <v>-1.731040207105683E-2</v>
      </c>
      <c r="O115" s="86">
        <f t="shared" ref="O115:O125" si="41">((L115-G115)/G115)</f>
        <v>-5.9531156781665014E-3</v>
      </c>
      <c r="P115" s="265">
        <f t="shared" ref="P115:P137" si="42">M115-H115</f>
        <v>3.4000000000000002E-3</v>
      </c>
      <c r="Q115" s="136"/>
      <c r="R115" s="386"/>
      <c r="S115" s="194"/>
      <c r="T115" s="212"/>
    </row>
    <row r="116" spans="1:21" s="138" customFormat="1" ht="12" customHeight="1">
      <c r="A116" s="369">
        <v>92</v>
      </c>
      <c r="B116" s="370" t="s">
        <v>13</v>
      </c>
      <c r="C116" s="424" t="s">
        <v>249</v>
      </c>
      <c r="D116" s="80">
        <v>208475099.19</v>
      </c>
      <c r="E116" s="223">
        <f t="shared" ref="E116:E136" si="43">(D116/$D$137)</f>
        <v>6.3583210730096843E-3</v>
      </c>
      <c r="F116" s="71">
        <v>157.96</v>
      </c>
      <c r="G116" s="71">
        <v>159.9</v>
      </c>
      <c r="H116" s="258">
        <v>0.113</v>
      </c>
      <c r="I116" s="80">
        <v>206329092.65000001</v>
      </c>
      <c r="J116" s="224">
        <f t="shared" si="40"/>
        <v>6.3910368208060569E-3</v>
      </c>
      <c r="K116" s="71">
        <v>156.34</v>
      </c>
      <c r="L116" s="71">
        <v>158.25</v>
      </c>
      <c r="M116" s="258">
        <v>0.10150000000000001</v>
      </c>
      <c r="N116" s="86">
        <f>((I116-D116)/D116)</f>
        <v>-1.0293826688837139E-2</v>
      </c>
      <c r="O116" s="86">
        <f t="shared" si="41"/>
        <v>-1.0318949343339623E-2</v>
      </c>
      <c r="P116" s="265">
        <f t="shared" si="42"/>
        <v>-1.1499999999999996E-2</v>
      </c>
      <c r="Q116" s="136"/>
      <c r="R116" s="386"/>
      <c r="U116" s="215"/>
    </row>
    <row r="117" spans="1:21" s="138" customFormat="1" ht="12" customHeight="1">
      <c r="A117" s="369">
        <v>93</v>
      </c>
      <c r="B117" s="370" t="s">
        <v>46</v>
      </c>
      <c r="C117" s="424" t="s">
        <v>83</v>
      </c>
      <c r="D117" s="71">
        <v>1125764977.3099999</v>
      </c>
      <c r="E117" s="223">
        <f t="shared" si="43"/>
        <v>3.4334916766068105E-2</v>
      </c>
      <c r="F117" s="71">
        <v>1.5876999999999999</v>
      </c>
      <c r="G117" s="71">
        <v>1.615</v>
      </c>
      <c r="H117" s="258">
        <v>0.1666</v>
      </c>
      <c r="I117" s="71">
        <v>1113293157.3199999</v>
      </c>
      <c r="J117" s="224">
        <f t="shared" si="40"/>
        <v>3.4484218727472551E-2</v>
      </c>
      <c r="K117" s="71">
        <v>1.5686</v>
      </c>
      <c r="L117" s="71">
        <v>1.5967</v>
      </c>
      <c r="M117" s="258">
        <v>0.1525</v>
      </c>
      <c r="N117" s="86">
        <f t="shared" ref="N117:N122" si="44">((I117-D117)/D117)</f>
        <v>-1.1078529037029784E-2</v>
      </c>
      <c r="O117" s="86">
        <f t="shared" si="41"/>
        <v>-1.1331269349845191E-2</v>
      </c>
      <c r="P117" s="265">
        <f t="shared" si="42"/>
        <v>-1.4100000000000001E-2</v>
      </c>
      <c r="Q117" s="136"/>
      <c r="R117" s="214"/>
      <c r="S117" s="139"/>
      <c r="U117" s="215"/>
    </row>
    <row r="118" spans="1:21" s="138" customFormat="1" ht="12" customHeight="1">
      <c r="A118" s="369">
        <v>94</v>
      </c>
      <c r="B118" s="370" t="s">
        <v>8</v>
      </c>
      <c r="C118" s="424" t="s">
        <v>169</v>
      </c>
      <c r="D118" s="71">
        <v>5036932237.3199997</v>
      </c>
      <c r="E118" s="223">
        <f t="shared" si="43"/>
        <v>0.15362233912974579</v>
      </c>
      <c r="F118" s="71">
        <v>520.63369999999998</v>
      </c>
      <c r="G118" s="71">
        <v>536.33109999999999</v>
      </c>
      <c r="H118" s="364">
        <v>1.7447999999999999</v>
      </c>
      <c r="I118" s="71">
        <v>4948063361.9899998</v>
      </c>
      <c r="J118" s="224">
        <f t="shared" si="40"/>
        <v>0.15326609898780794</v>
      </c>
      <c r="K118" s="71">
        <v>521.51909999999998</v>
      </c>
      <c r="L118" s="71">
        <v>537.24329999999998</v>
      </c>
      <c r="M118" s="364">
        <v>8.8700000000000001E-2</v>
      </c>
      <c r="N118" s="86">
        <f>((I118-D118)/D118)</f>
        <v>-1.7643452630064442E-2</v>
      </c>
      <c r="O118" s="86">
        <f t="shared" si="41"/>
        <v>1.7008150375765723E-3</v>
      </c>
      <c r="P118" s="265">
        <f t="shared" si="42"/>
        <v>-1.6560999999999999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424" t="s">
        <v>211</v>
      </c>
      <c r="D119" s="71">
        <v>2679735974.0100002</v>
      </c>
      <c r="E119" s="223">
        <f t="shared" si="43"/>
        <v>8.1729769070028171E-2</v>
      </c>
      <c r="F119" s="71">
        <v>14.473800000000001</v>
      </c>
      <c r="G119" s="71">
        <v>14.619400000000001</v>
      </c>
      <c r="H119" s="258">
        <v>9.7900000000000001E-2</v>
      </c>
      <c r="I119" s="71">
        <v>2663845357.9000001</v>
      </c>
      <c r="J119" s="224">
        <f t="shared" si="40"/>
        <v>8.251252185823145E-2</v>
      </c>
      <c r="K119" s="71">
        <v>14.538500000000001</v>
      </c>
      <c r="L119" s="71">
        <v>14.6854</v>
      </c>
      <c r="M119" s="258">
        <v>0.10290000000000001</v>
      </c>
      <c r="N119" s="86">
        <f>((I119-D119)/D119)</f>
        <v>-5.9299185681420544E-3</v>
      </c>
      <c r="O119" s="86">
        <f t="shared" si="41"/>
        <v>4.5145491607041979E-3</v>
      </c>
      <c r="P119" s="265">
        <f t="shared" si="42"/>
        <v>5.0000000000000044E-3</v>
      </c>
      <c r="Q119" s="136"/>
      <c r="R119" s="214"/>
      <c r="S119" s="139"/>
      <c r="U119" s="215"/>
    </row>
    <row r="120" spans="1:21" s="138" customFormat="1" ht="12" customHeight="1">
      <c r="A120" s="369">
        <v>96</v>
      </c>
      <c r="B120" s="370" t="s">
        <v>205</v>
      </c>
      <c r="C120" s="424" t="s">
        <v>212</v>
      </c>
      <c r="D120" s="71">
        <v>4707069129.1000004</v>
      </c>
      <c r="E120" s="223">
        <f t="shared" si="43"/>
        <v>0.14356178244766363</v>
      </c>
      <c r="F120" s="71">
        <v>199.62</v>
      </c>
      <c r="G120" s="71">
        <v>201.11</v>
      </c>
      <c r="H120" s="258">
        <v>2.3699999999999999E-2</v>
      </c>
      <c r="I120" s="71">
        <v>4699825414.8599997</v>
      </c>
      <c r="J120" s="224">
        <f t="shared" si="40"/>
        <v>0.14557693678555686</v>
      </c>
      <c r="K120" s="71">
        <v>199.27</v>
      </c>
      <c r="L120" s="71">
        <v>200.75</v>
      </c>
      <c r="M120" s="258">
        <v>-1.8E-3</v>
      </c>
      <c r="N120" s="86">
        <f t="shared" si="44"/>
        <v>-1.5389011806133672E-3</v>
      </c>
      <c r="O120" s="86">
        <f t="shared" si="41"/>
        <v>-1.7900651384814958E-3</v>
      </c>
      <c r="P120" s="265">
        <f t="shared" si="42"/>
        <v>-2.5499999999999998E-2</v>
      </c>
      <c r="Q120" s="136"/>
      <c r="S120" s="139"/>
      <c r="U120" s="215"/>
    </row>
    <row r="121" spans="1:21" s="138" customFormat="1" ht="12" customHeight="1">
      <c r="A121" s="369">
        <v>97</v>
      </c>
      <c r="B121" s="370" t="s">
        <v>117</v>
      </c>
      <c r="C121" s="424" t="s">
        <v>172</v>
      </c>
      <c r="D121" s="71">
        <v>5718924093.8500004</v>
      </c>
      <c r="E121" s="223">
        <f t="shared" si="43"/>
        <v>0.17442253641874511</v>
      </c>
      <c r="F121" s="71">
        <v>205.2621</v>
      </c>
      <c r="G121" s="71">
        <v>209.9701</v>
      </c>
      <c r="H121" s="258">
        <v>0.29099999999999998</v>
      </c>
      <c r="I121" s="71">
        <v>5677644191.2700005</v>
      </c>
      <c r="J121" s="224">
        <f t="shared" si="40"/>
        <v>0.17586484104495576</v>
      </c>
      <c r="K121" s="71">
        <v>203.9554</v>
      </c>
      <c r="L121" s="71">
        <v>208.34219999999999</v>
      </c>
      <c r="M121" s="258">
        <v>0.28210000000000002</v>
      </c>
      <c r="N121" s="86">
        <f>((I121-D121)/D121)</f>
        <v>-7.2181238817964699E-3</v>
      </c>
      <c r="O121" s="86">
        <f t="shared" si="41"/>
        <v>-7.7530086426591737E-3</v>
      </c>
      <c r="P121" s="265">
        <f t="shared" si="42"/>
        <v>-8.8999999999999635E-3</v>
      </c>
      <c r="Q121" s="136"/>
      <c r="S121" s="139"/>
    </row>
    <row r="122" spans="1:21" s="138" customFormat="1" ht="12" customHeight="1">
      <c r="A122" s="369">
        <v>98</v>
      </c>
      <c r="B122" s="370" t="s">
        <v>10</v>
      </c>
      <c r="C122" s="424" t="s">
        <v>186</v>
      </c>
      <c r="D122" s="71">
        <v>2446762619.04</v>
      </c>
      <c r="E122" s="223">
        <f t="shared" si="43"/>
        <v>7.4624271108348475E-2</v>
      </c>
      <c r="F122" s="71">
        <v>4406.71</v>
      </c>
      <c r="G122" s="71">
        <v>4406.71</v>
      </c>
      <c r="H122" s="258">
        <v>0.36757372346330142</v>
      </c>
      <c r="I122" s="71">
        <v>2405621825.9299998</v>
      </c>
      <c r="J122" s="224">
        <f t="shared" si="40"/>
        <v>7.4514056495819742E-2</v>
      </c>
      <c r="K122" s="71">
        <v>4335.41</v>
      </c>
      <c r="L122" s="71">
        <v>4403.01</v>
      </c>
      <c r="M122" s="258">
        <v>0.299485</v>
      </c>
      <c r="N122" s="86">
        <f t="shared" si="44"/>
        <v>-1.6814378636429365E-2</v>
      </c>
      <c r="O122" s="86">
        <f t="shared" si="41"/>
        <v>-8.3962865720680919E-4</v>
      </c>
      <c r="P122" s="265">
        <f t="shared" si="42"/>
        <v>-6.8088723463301415E-2</v>
      </c>
      <c r="Q122" s="136"/>
      <c r="S122" s="137"/>
    </row>
    <row r="123" spans="1:21" s="138" customFormat="1" ht="11.25" customHeight="1">
      <c r="A123" s="369">
        <v>99</v>
      </c>
      <c r="B123" s="370" t="s">
        <v>195</v>
      </c>
      <c r="C123" s="424" t="s">
        <v>201</v>
      </c>
      <c r="D123" s="71">
        <v>2383723504.5900002</v>
      </c>
      <c r="E123" s="223">
        <f t="shared" si="43"/>
        <v>7.270162935694198E-2</v>
      </c>
      <c r="F123" s="71">
        <v>1.3608</v>
      </c>
      <c r="G123" s="71">
        <v>1.3876999999999999</v>
      </c>
      <c r="H123" s="258">
        <v>0.19650000000000001</v>
      </c>
      <c r="I123" s="71">
        <v>2172320011.6599998</v>
      </c>
      <c r="J123" s="224">
        <f t="shared" si="40"/>
        <v>6.728754051491681E-2</v>
      </c>
      <c r="K123" s="71">
        <v>1.3673</v>
      </c>
      <c r="L123" s="71">
        <v>1.3944000000000001</v>
      </c>
      <c r="M123" s="258">
        <v>0.19159999999999999</v>
      </c>
      <c r="N123" s="86">
        <f>((I123-D123)/D123)</f>
        <v>-8.8686247596640469E-2</v>
      </c>
      <c r="O123" s="86">
        <f t="shared" si="41"/>
        <v>4.8281328817468836E-3</v>
      </c>
      <c r="P123" s="265">
        <f t="shared" si="42"/>
        <v>-4.9000000000000155E-3</v>
      </c>
      <c r="Q123" s="136"/>
    </row>
    <row r="124" spans="1:21" s="138" customFormat="1" ht="12" customHeight="1">
      <c r="A124" s="369">
        <v>100</v>
      </c>
      <c r="B124" s="370" t="s">
        <v>63</v>
      </c>
      <c r="C124" s="424" t="s">
        <v>32</v>
      </c>
      <c r="D124" s="80">
        <v>1234738481.3099999</v>
      </c>
      <c r="E124" s="223">
        <f t="shared" si="43"/>
        <v>3.7658520062457096E-2</v>
      </c>
      <c r="F124" s="71">
        <v>552.20000000000005</v>
      </c>
      <c r="G124" s="71">
        <v>552.20000000000005</v>
      </c>
      <c r="H124" s="258">
        <v>0</v>
      </c>
      <c r="I124" s="80">
        <v>1234601052.9300001</v>
      </c>
      <c r="J124" s="224">
        <f t="shared" si="40"/>
        <v>3.8241726781914183E-2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-1.1130160927200627E-4</v>
      </c>
      <c r="O124" s="86">
        <f t="shared" si="41"/>
        <v>0</v>
      </c>
      <c r="P124" s="265">
        <f t="shared" si="42"/>
        <v>0</v>
      </c>
      <c r="Q124" s="136"/>
    </row>
    <row r="125" spans="1:21" s="138" customFormat="1" ht="13.5" customHeight="1">
      <c r="A125" s="369">
        <v>101</v>
      </c>
      <c r="B125" s="370" t="s">
        <v>53</v>
      </c>
      <c r="C125" s="424" t="s">
        <v>58</v>
      </c>
      <c r="D125" s="80">
        <v>2215632721.6900001</v>
      </c>
      <c r="E125" s="223">
        <f t="shared" si="43"/>
        <v>6.7574997105683501E-2</v>
      </c>
      <c r="F125" s="71">
        <v>3.16</v>
      </c>
      <c r="G125" s="71">
        <v>3.23</v>
      </c>
      <c r="H125" s="258">
        <v>3.3300000000000003E-2</v>
      </c>
      <c r="I125" s="80">
        <v>2193252521.8899999</v>
      </c>
      <c r="J125" s="224">
        <f t="shared" si="40"/>
        <v>6.7935924326979438E-2</v>
      </c>
      <c r="K125" s="71">
        <v>3.14</v>
      </c>
      <c r="L125" s="71">
        <v>3.2</v>
      </c>
      <c r="M125" s="258">
        <v>-1.7500000000000002E-2</v>
      </c>
      <c r="N125" s="86">
        <f>((I125-D125)/D125)</f>
        <v>-1.0101042280567796E-2</v>
      </c>
      <c r="O125" s="86">
        <f t="shared" si="41"/>
        <v>-9.2879256965943662E-3</v>
      </c>
      <c r="P125" s="265">
        <f t="shared" si="42"/>
        <v>-5.0800000000000005E-2</v>
      </c>
      <c r="Q125" s="136"/>
    </row>
    <row r="126" spans="1:21" s="138" customFormat="1" ht="12" customHeight="1">
      <c r="A126" s="369">
        <v>102</v>
      </c>
      <c r="B126" s="370" t="s">
        <v>99</v>
      </c>
      <c r="C126" s="424" t="s">
        <v>54</v>
      </c>
      <c r="D126" s="71">
        <v>173482602.34</v>
      </c>
      <c r="E126" s="223">
        <f t="shared" si="43"/>
        <v>5.2910783616113132E-3</v>
      </c>
      <c r="F126" s="71">
        <v>1.7574000000000001</v>
      </c>
      <c r="G126" s="71">
        <v>1.7806</v>
      </c>
      <c r="H126" s="258">
        <v>9.11E-2</v>
      </c>
      <c r="I126" s="71">
        <v>172482618.66</v>
      </c>
      <c r="J126" s="224">
        <f t="shared" si="40"/>
        <v>5.3426434083875653E-3</v>
      </c>
      <c r="K126" s="71">
        <v>1.7473000000000001</v>
      </c>
      <c r="L126" s="71">
        <v>1.7708999999999999</v>
      </c>
      <c r="M126" s="258">
        <v>0.10489999999999999</v>
      </c>
      <c r="N126" s="86">
        <f>((I126-D126)/D126)</f>
        <v>-5.7641726980794793E-3</v>
      </c>
      <c r="O126" s="86">
        <f t="shared" ref="O126:O136" si="45">((L126-G126)/G126)</f>
        <v>-5.44760193193308E-3</v>
      </c>
      <c r="P126" s="265">
        <f t="shared" si="42"/>
        <v>1.3799999999999993E-2</v>
      </c>
      <c r="Q126" s="136"/>
    </row>
    <row r="127" spans="1:21" s="138" customFormat="1" ht="12" customHeight="1">
      <c r="A127" s="369">
        <v>103</v>
      </c>
      <c r="B127" s="370" t="s">
        <v>46</v>
      </c>
      <c r="C127" s="424" t="s">
        <v>234</v>
      </c>
      <c r="D127" s="71">
        <v>678057266.87</v>
      </c>
      <c r="E127" s="223">
        <f t="shared" si="43"/>
        <v>2.0680195502474064E-2</v>
      </c>
      <c r="F127" s="71">
        <v>1.272</v>
      </c>
      <c r="G127" s="71">
        <v>1.2915000000000001</v>
      </c>
      <c r="H127" s="258">
        <v>0.16880000000000001</v>
      </c>
      <c r="I127" s="71">
        <v>672702110.75999999</v>
      </c>
      <c r="J127" s="224">
        <f t="shared" si="40"/>
        <v>2.0836925632169757E-2</v>
      </c>
      <c r="K127" s="71">
        <v>1.2608999999999999</v>
      </c>
      <c r="L127" s="71">
        <v>1.2813000000000001</v>
      </c>
      <c r="M127" s="258">
        <v>0.15859999999999999</v>
      </c>
      <c r="N127" s="86">
        <f t="shared" ref="N127:N136" si="46">((I127-D127)/D127)</f>
        <v>-7.8977932567850899E-3</v>
      </c>
      <c r="O127" s="86">
        <f t="shared" si="45"/>
        <v>-7.8977932636469118E-3</v>
      </c>
      <c r="P127" s="265">
        <f t="shared" si="42"/>
        <v>-1.0200000000000015E-2</v>
      </c>
      <c r="Q127" s="136"/>
    </row>
    <row r="128" spans="1:21" s="138" customFormat="1" ht="12" customHeight="1">
      <c r="A128" s="369">
        <v>104</v>
      </c>
      <c r="B128" s="370" t="s">
        <v>118</v>
      </c>
      <c r="C128" s="424" t="s">
        <v>120</v>
      </c>
      <c r="D128" s="71">
        <v>134884792.36000001</v>
      </c>
      <c r="E128" s="223">
        <f t="shared" si="43"/>
        <v>4.1138765302108681E-3</v>
      </c>
      <c r="F128" s="71">
        <v>1.2878000000000001</v>
      </c>
      <c r="G128" s="71">
        <v>1.3036000000000001</v>
      </c>
      <c r="H128" s="258">
        <v>0.16819999999999999</v>
      </c>
      <c r="I128" s="71">
        <v>134376563.72</v>
      </c>
      <c r="J128" s="224">
        <f t="shared" si="40"/>
        <v>4.1623096169221257E-3</v>
      </c>
      <c r="K128" s="71">
        <v>1.2824</v>
      </c>
      <c r="L128" s="71">
        <v>1.2982</v>
      </c>
      <c r="M128" s="258">
        <v>0.16389999999999999</v>
      </c>
      <c r="N128" s="86">
        <f t="shared" si="46"/>
        <v>-3.7678720566480281E-3</v>
      </c>
      <c r="O128" s="86">
        <f t="shared" si="45"/>
        <v>-4.1423749616447307E-3</v>
      </c>
      <c r="P128" s="265">
        <f t="shared" si="42"/>
        <v>-4.2999999999999983E-3</v>
      </c>
      <c r="Q128" s="136"/>
    </row>
    <row r="129" spans="1:23" s="138" customFormat="1" ht="12" customHeight="1">
      <c r="A129" s="369">
        <v>105</v>
      </c>
      <c r="B129" s="370" t="s">
        <v>96</v>
      </c>
      <c r="C129" s="424" t="s">
        <v>122</v>
      </c>
      <c r="D129" s="71">
        <v>231860030.44497919</v>
      </c>
      <c r="E129" s="223">
        <f t="shared" si="43"/>
        <v>7.0715424685966225E-3</v>
      </c>
      <c r="F129" s="71">
        <v>151.46029229806172</v>
      </c>
      <c r="G129" s="71">
        <v>153.41505903279921</v>
      </c>
      <c r="H129" s="258">
        <v>7.0000000000000007E-2</v>
      </c>
      <c r="I129" s="71">
        <v>229478774.85251054</v>
      </c>
      <c r="J129" s="224">
        <f t="shared" si="40"/>
        <v>7.1080974613875313E-3</v>
      </c>
      <c r="K129" s="71">
        <v>149.90476042230239</v>
      </c>
      <c r="L129" s="71">
        <v>151.9087072255841</v>
      </c>
      <c r="M129" s="258">
        <v>5.96E-2</v>
      </c>
      <c r="N129" s="86">
        <f t="shared" si="46"/>
        <v>-1.0270228930353417E-2</v>
      </c>
      <c r="O129" s="86">
        <f t="shared" si="45"/>
        <v>-9.8188001667623929E-3</v>
      </c>
      <c r="P129" s="265">
        <f t="shared" si="42"/>
        <v>-1.0400000000000006E-2</v>
      </c>
      <c r="Q129" s="136"/>
      <c r="R129" s="264"/>
      <c r="S129" s="264"/>
      <c r="T129" s="137"/>
    </row>
    <row r="130" spans="1:23" s="138" customFormat="1" ht="12" customHeight="1">
      <c r="A130" s="369">
        <v>106</v>
      </c>
      <c r="B130" s="370" t="s">
        <v>41</v>
      </c>
      <c r="C130" s="424" t="s">
        <v>128</v>
      </c>
      <c r="D130" s="71">
        <v>164352813.81</v>
      </c>
      <c r="E130" s="223">
        <f t="shared" si="43"/>
        <v>5.0126272323015465E-3</v>
      </c>
      <c r="F130" s="71">
        <v>3.7103999999999999</v>
      </c>
      <c r="G130" s="71">
        <v>3.7742</v>
      </c>
      <c r="H130" s="258">
        <v>9.2399999999999996E-2</v>
      </c>
      <c r="I130" s="71">
        <v>164223616.62</v>
      </c>
      <c r="J130" s="224">
        <f t="shared" si="40"/>
        <v>5.0868210933527674E-3</v>
      </c>
      <c r="K130" s="71">
        <v>3.7077</v>
      </c>
      <c r="L130" s="71">
        <v>3.7709999999999999</v>
      </c>
      <c r="M130" s="258">
        <v>9.1600000000000001E-2</v>
      </c>
      <c r="N130" s="86">
        <f t="shared" si="46"/>
        <v>-7.8609661133855586E-4</v>
      </c>
      <c r="O130" s="86">
        <f t="shared" si="45"/>
        <v>-8.4786179852686442E-4</v>
      </c>
      <c r="P130" s="265">
        <f t="shared" si="42"/>
        <v>-7.9999999999999516E-4</v>
      </c>
      <c r="Q130" s="136"/>
      <c r="S130" s="254"/>
      <c r="T130" s="137"/>
    </row>
    <row r="131" spans="1:23" s="138" customFormat="1" ht="12" customHeight="1">
      <c r="A131" s="369">
        <v>107</v>
      </c>
      <c r="B131" s="370" t="s">
        <v>97</v>
      </c>
      <c r="C131" s="424" t="s">
        <v>170</v>
      </c>
      <c r="D131" s="71">
        <v>373017441.72000003</v>
      </c>
      <c r="E131" s="223">
        <f t="shared" si="43"/>
        <v>1.1376728777218903E-2</v>
      </c>
      <c r="F131" s="71">
        <v>139.94</v>
      </c>
      <c r="G131" s="71">
        <v>140.91</v>
      </c>
      <c r="H131" s="258">
        <v>0.12057</v>
      </c>
      <c r="I131" s="71">
        <v>367493225.06999999</v>
      </c>
      <c r="J131" s="224">
        <f t="shared" si="40"/>
        <v>1.138309049225171E-2</v>
      </c>
      <c r="K131" s="71">
        <v>138.29</v>
      </c>
      <c r="L131" s="71">
        <v>139.13</v>
      </c>
      <c r="M131" s="258">
        <v>0.10763</v>
      </c>
      <c r="N131" s="86">
        <f>((I131-D131)/D131)</f>
        <v>-1.4809539802020053E-2</v>
      </c>
      <c r="O131" s="86">
        <f t="shared" si="45"/>
        <v>-1.2632176566602805E-2</v>
      </c>
      <c r="P131" s="265">
        <f t="shared" si="42"/>
        <v>-1.2939999999999993E-2</v>
      </c>
      <c r="Q131" s="136"/>
    </row>
    <row r="132" spans="1:23" s="138" customFormat="1" ht="12" customHeight="1">
      <c r="A132" s="369">
        <v>108</v>
      </c>
      <c r="B132" s="370" t="s">
        <v>114</v>
      </c>
      <c r="C132" s="424" t="s">
        <v>143</v>
      </c>
      <c r="D132" s="80">
        <v>156068001.06999999</v>
      </c>
      <c r="E132" s="223">
        <f t="shared" si="43"/>
        <v>4.7599471777753609E-3</v>
      </c>
      <c r="F132" s="71">
        <v>143.70031</v>
      </c>
      <c r="G132" s="71">
        <v>148.271905</v>
      </c>
      <c r="H132" s="258">
        <v>-4.4600000000000001E-2</v>
      </c>
      <c r="I132" s="80">
        <v>155287519.78</v>
      </c>
      <c r="J132" s="224">
        <f t="shared" si="40"/>
        <v>4.8100257892818724E-3</v>
      </c>
      <c r="K132" s="71">
        <v>142.85773</v>
      </c>
      <c r="L132" s="71">
        <v>147.55908199999999</v>
      </c>
      <c r="M132" s="258">
        <v>-2.5000000000000001E-2</v>
      </c>
      <c r="N132" s="86">
        <f>((I132-D132)/D132)</f>
        <v>-5.0009052762194882E-3</v>
      </c>
      <c r="O132" s="86">
        <f>((L132-G132)/G132)</f>
        <v>-4.8075392300383161E-3</v>
      </c>
      <c r="P132" s="265">
        <f t="shared" si="42"/>
        <v>1.9599999999999999E-2</v>
      </c>
      <c r="Q132" s="136"/>
      <c r="R132" s="137"/>
      <c r="T132" s="165"/>
    </row>
    <row r="133" spans="1:23" s="138" customFormat="1" ht="12" customHeight="1">
      <c r="A133" s="369">
        <v>109</v>
      </c>
      <c r="B133" s="370" t="s">
        <v>113</v>
      </c>
      <c r="C133" s="424" t="s">
        <v>157</v>
      </c>
      <c r="D133" s="80">
        <v>1068344024.84</v>
      </c>
      <c r="E133" s="223">
        <f>(D133/$D$137)</f>
        <v>3.2583624388509182E-2</v>
      </c>
      <c r="F133" s="71">
        <v>2.4447000000000001</v>
      </c>
      <c r="G133" s="71">
        <v>2.5017</v>
      </c>
      <c r="H133" s="258">
        <v>1.5165</v>
      </c>
      <c r="I133" s="80">
        <v>1062213869.98</v>
      </c>
      <c r="J133" s="224">
        <f>(I133/$I$137)</f>
        <v>3.290203949148747E-2</v>
      </c>
      <c r="K133" s="71">
        <v>2.4308999999999998</v>
      </c>
      <c r="L133" s="71">
        <v>2.4870999999999999</v>
      </c>
      <c r="M133" s="258">
        <v>-0.30430000000000001</v>
      </c>
      <c r="N133" s="86">
        <f>((I133-D133)/D133)</f>
        <v>-5.7379970472695753E-3</v>
      </c>
      <c r="O133" s="86">
        <f>((L133-G133)/G133)</f>
        <v>-5.8360314985810326E-3</v>
      </c>
      <c r="P133" s="265">
        <f t="shared" si="42"/>
        <v>-1.8208</v>
      </c>
      <c r="Q133" s="136"/>
      <c r="R133" s="144"/>
      <c r="T133" s="165"/>
    </row>
    <row r="134" spans="1:23" s="138" customFormat="1" ht="12" customHeight="1">
      <c r="A134" s="369">
        <v>110</v>
      </c>
      <c r="B134" s="370" t="s">
        <v>175</v>
      </c>
      <c r="C134" s="424" t="s">
        <v>207</v>
      </c>
      <c r="D134" s="80">
        <v>19255185.219999999</v>
      </c>
      <c r="E134" s="223">
        <f>(D134/$D$137)</f>
        <v>5.8726749825143288E-4</v>
      </c>
      <c r="F134" s="71">
        <v>1.2455000000000001</v>
      </c>
      <c r="G134" s="71">
        <v>1.2455000000000001</v>
      </c>
      <c r="H134" s="258">
        <v>3.3423000000000001E-2</v>
      </c>
      <c r="I134" s="80">
        <v>18980228.41</v>
      </c>
      <c r="J134" s="224">
        <f>(I134/$I$137)</f>
        <v>5.8791194725694052E-4</v>
      </c>
      <c r="K134" s="71">
        <v>1.2277</v>
      </c>
      <c r="L134" s="71">
        <v>1.2277</v>
      </c>
      <c r="M134" s="258">
        <v>-1.4279999999999999E-2</v>
      </c>
      <c r="N134" s="86">
        <f>((I134-D134)/D134)</f>
        <v>-1.4279624260087937E-2</v>
      </c>
      <c r="O134" s="86">
        <f>((L134-G134)/G134)</f>
        <v>-1.4291449217181885E-2</v>
      </c>
      <c r="P134" s="265">
        <f t="shared" si="42"/>
        <v>-4.7703000000000002E-2</v>
      </c>
      <c r="Q134" s="136"/>
      <c r="R134" s="137"/>
      <c r="T134" s="165"/>
    </row>
    <row r="135" spans="1:23" s="138" customFormat="1" ht="12" customHeight="1">
      <c r="A135" s="369">
        <v>111</v>
      </c>
      <c r="B135" s="370" t="s">
        <v>188</v>
      </c>
      <c r="C135" s="424" t="s">
        <v>235</v>
      </c>
      <c r="D135" s="80">
        <v>220874466.86000001</v>
      </c>
      <c r="E135" s="223">
        <f>(D135/$D$137)</f>
        <v>6.7364917085171111E-3</v>
      </c>
      <c r="F135" s="71">
        <v>1.1212</v>
      </c>
      <c r="G135" s="71">
        <v>1.1212</v>
      </c>
      <c r="H135" s="258">
        <v>2.7670437011096407</v>
      </c>
      <c r="I135" s="80">
        <v>213551676.5</v>
      </c>
      <c r="J135" s="224">
        <f>(I135/$I$137)</f>
        <v>6.6147561166835936E-3</v>
      </c>
      <c r="K135" s="71">
        <v>1.0841000000000001</v>
      </c>
      <c r="L135" s="71">
        <v>1.0841000000000001</v>
      </c>
      <c r="M135" s="258">
        <v>-1.7254</v>
      </c>
      <c r="N135" s="86">
        <f>((I135-D135)/D135)</f>
        <v>-3.3153630041998117E-2</v>
      </c>
      <c r="O135" s="86">
        <f>((L135-G135)/G135)</f>
        <v>-3.3089546914020614E-2</v>
      </c>
      <c r="P135" s="265">
        <f>M135-H135</f>
        <v>-4.4924437011096412</v>
      </c>
      <c r="Q135" s="136"/>
      <c r="R135" s="137"/>
      <c r="S135" s="166"/>
      <c r="T135" s="165"/>
    </row>
    <row r="136" spans="1:23" s="138" customFormat="1" ht="12" customHeight="1">
      <c r="A136" s="369">
        <v>112</v>
      </c>
      <c r="B136" s="370" t="s">
        <v>198</v>
      </c>
      <c r="C136" s="424" t="s">
        <v>200</v>
      </c>
      <c r="D136" s="71">
        <v>4229692.6361484407</v>
      </c>
      <c r="E136" s="223">
        <f t="shared" si="43"/>
        <v>1.2900218743278351E-4</v>
      </c>
      <c r="F136" s="71">
        <v>103.429</v>
      </c>
      <c r="G136" s="71">
        <v>103.666</v>
      </c>
      <c r="H136" s="258">
        <v>3.4403999999999997E-2</v>
      </c>
      <c r="I136" s="71">
        <v>4229692.6361484407</v>
      </c>
      <c r="J136" s="224">
        <f t="shared" si="40"/>
        <v>1.3101458951390835E-4</v>
      </c>
      <c r="K136" s="71">
        <v>103.429</v>
      </c>
      <c r="L136" s="71">
        <v>103.666</v>
      </c>
      <c r="M136" s="258">
        <v>3.4403999999999997E-2</v>
      </c>
      <c r="N136" s="86">
        <f t="shared" si="46"/>
        <v>0</v>
      </c>
      <c r="O136" s="86">
        <f t="shared" si="45"/>
        <v>0</v>
      </c>
      <c r="P136" s="265">
        <f t="shared" si="42"/>
        <v>0</v>
      </c>
      <c r="Q136" s="136"/>
      <c r="R136" s="137"/>
      <c r="S136" s="166"/>
      <c r="T136" s="165"/>
    </row>
    <row r="137" spans="1:23" s="138" customFormat="1" ht="12" customHeight="1">
      <c r="A137" s="372"/>
      <c r="B137" s="373"/>
      <c r="C137" s="303" t="s">
        <v>47</v>
      </c>
      <c r="D137" s="250">
        <f>SUM(D115:D136)</f>
        <v>32787759032.011131</v>
      </c>
      <c r="E137" s="323">
        <f>(D137/$D$156)</f>
        <v>2.2798612102762905E-2</v>
      </c>
      <c r="F137" s="325"/>
      <c r="G137" s="211"/>
      <c r="H137" s="340"/>
      <c r="I137" s="250">
        <f>SUM(I115:I136)</f>
        <v>32284134552.048656</v>
      </c>
      <c r="J137" s="323">
        <f>(I137/$I$156)</f>
        <v>2.2489887833975011E-2</v>
      </c>
      <c r="K137" s="325"/>
      <c r="L137" s="211"/>
      <c r="M137" s="340"/>
      <c r="N137" s="327">
        <f>((I137-D137)/D137)</f>
        <v>-1.5360137283880226E-2</v>
      </c>
      <c r="O137" s="327"/>
      <c r="P137" s="328">
        <f t="shared" si="42"/>
        <v>0</v>
      </c>
      <c r="Q137" s="136"/>
      <c r="R137" s="137"/>
      <c r="S137" s="166"/>
      <c r="T137" s="165"/>
    </row>
    <row r="138" spans="1:23" s="138" customFormat="1" ht="5.25" customHeight="1">
      <c r="A138" s="392"/>
      <c r="B138" s="393"/>
      <c r="C138" s="393"/>
      <c r="D138" s="393"/>
      <c r="E138" s="393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4"/>
      <c r="R138" s="137"/>
      <c r="S138" s="166"/>
      <c r="T138" s="165"/>
    </row>
    <row r="139" spans="1:23" s="138" customFormat="1" ht="12" customHeight="1">
      <c r="A139" s="374" t="s">
        <v>74</v>
      </c>
      <c r="B139" s="375"/>
      <c r="C139" s="375"/>
      <c r="D139" s="375"/>
      <c r="E139" s="375"/>
      <c r="F139" s="375"/>
      <c r="G139" s="375"/>
      <c r="H139" s="375"/>
      <c r="I139" s="375"/>
      <c r="J139" s="375"/>
      <c r="K139" s="375"/>
      <c r="L139" s="375"/>
      <c r="M139" s="375"/>
      <c r="N139" s="375"/>
      <c r="O139" s="375"/>
      <c r="P139" s="376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3" t="s">
        <v>209</v>
      </c>
      <c r="D140" s="74">
        <v>639891058.09000003</v>
      </c>
      <c r="E140" s="223">
        <f>(D140/$D$143)</f>
        <v>0.20710285849510379</v>
      </c>
      <c r="F140" s="74">
        <v>16.711400000000001</v>
      </c>
      <c r="G140" s="74">
        <v>16.909400000000002</v>
      </c>
      <c r="H140" s="258">
        <v>0.14430000000000001</v>
      </c>
      <c r="I140" s="74">
        <v>637979421.89999998</v>
      </c>
      <c r="J140" s="223">
        <f>(I140/$I$143)</f>
        <v>0.2072687322305784</v>
      </c>
      <c r="K140" s="74">
        <v>16.7347</v>
      </c>
      <c r="L140" s="74">
        <v>16.9331</v>
      </c>
      <c r="M140" s="258">
        <v>0.1459</v>
      </c>
      <c r="N140" s="86">
        <f>((I140-D140)/D140)</f>
        <v>-2.9874400741058448E-3</v>
      </c>
      <c r="O140" s="135">
        <f>((L140-G140)/G140)</f>
        <v>1.4015872828129947E-3</v>
      </c>
      <c r="P140" s="265">
        <f>M140-H140</f>
        <v>1.5999999999999903E-3</v>
      </c>
      <c r="Q140" s="136"/>
      <c r="S140" s="139"/>
      <c r="T140" s="165"/>
    </row>
    <row r="141" spans="1:23" s="138" customFormat="1" ht="11.25" customHeight="1">
      <c r="A141" s="369">
        <v>114</v>
      </c>
      <c r="B141" s="370" t="s">
        <v>6</v>
      </c>
      <c r="C141" s="424" t="s">
        <v>30</v>
      </c>
      <c r="D141" s="72">
        <v>1945064311.8199999</v>
      </c>
      <c r="E141" s="223">
        <f>(D141/$D$143)</f>
        <v>0.62952650117838727</v>
      </c>
      <c r="F141" s="74">
        <v>1.57</v>
      </c>
      <c r="G141" s="74">
        <v>1.6</v>
      </c>
      <c r="H141" s="258">
        <v>0.23080000000000001</v>
      </c>
      <c r="I141" s="72">
        <v>1925475715.95</v>
      </c>
      <c r="J141" s="223">
        <f>(I141/$I$143)</f>
        <v>0.62555451929337813</v>
      </c>
      <c r="K141" s="74">
        <v>1.55</v>
      </c>
      <c r="L141" s="74">
        <v>1.58</v>
      </c>
      <c r="M141" s="258">
        <v>0.23080000000000001</v>
      </c>
      <c r="N141" s="86">
        <f>((I141-D141)/D141)</f>
        <v>-1.0070924519544963E-2</v>
      </c>
      <c r="O141" s="86">
        <f>((L141-G141)/G141)</f>
        <v>-1.2500000000000011E-2</v>
      </c>
      <c r="P141" s="265">
        <f>M141-H141</f>
        <v>0</v>
      </c>
      <c r="Q141" s="136"/>
    </row>
    <row r="142" spans="1:23" s="138" customFormat="1" ht="12" customHeight="1">
      <c r="A142" s="351">
        <v>115</v>
      </c>
      <c r="B142" s="262" t="s">
        <v>8</v>
      </c>
      <c r="C142" s="424" t="s">
        <v>31</v>
      </c>
      <c r="D142" s="74">
        <v>504770492.58999997</v>
      </c>
      <c r="E142" s="223">
        <f>(D142/$D$143)</f>
        <v>0.16337064032650889</v>
      </c>
      <c r="F142" s="74">
        <v>43.394599999999997</v>
      </c>
      <c r="G142" s="74">
        <v>44.703000000000003</v>
      </c>
      <c r="H142" s="364">
        <v>1.2708999999999999</v>
      </c>
      <c r="I142" s="74">
        <v>514575084.24000001</v>
      </c>
      <c r="J142" s="223">
        <f>(I142/$I$143)</f>
        <v>0.16717674847604341</v>
      </c>
      <c r="K142" s="74">
        <v>44.247399999999999</v>
      </c>
      <c r="L142" s="74">
        <v>45.581400000000002</v>
      </c>
      <c r="M142" s="364">
        <v>1.0246</v>
      </c>
      <c r="N142" s="86">
        <f>((I142-D142)/D142)</f>
        <v>1.9423860534502003E-2</v>
      </c>
      <c r="O142" s="86">
        <f>((L142-G142)/G142)</f>
        <v>1.9649687940406665E-2</v>
      </c>
      <c r="P142" s="265">
        <f>M142-H142</f>
        <v>-0.24629999999999996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4" t="s">
        <v>47</v>
      </c>
      <c r="D143" s="250">
        <f>SUM(D140:D142)</f>
        <v>3089725862.5</v>
      </c>
      <c r="E143" s="323">
        <f>(D143/$D$156)</f>
        <v>2.1484073179334736E-3</v>
      </c>
      <c r="F143" s="13"/>
      <c r="G143" s="13"/>
      <c r="H143" s="339"/>
      <c r="I143" s="250">
        <f>SUM(I140:I142)</f>
        <v>3078030222.0900002</v>
      </c>
      <c r="J143" s="323">
        <f>(I143/$I$156)</f>
        <v>2.1442282844158357E-3</v>
      </c>
      <c r="K143" s="325"/>
      <c r="L143" s="211"/>
      <c r="M143" s="340"/>
      <c r="N143" s="327">
        <f>((I143-D143)/D143)</f>
        <v>-3.7853327222164999E-3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92"/>
      <c r="B144" s="393"/>
      <c r="C144" s="393"/>
      <c r="D144" s="393"/>
      <c r="E144" s="393"/>
      <c r="F144" s="393"/>
      <c r="G144" s="393"/>
      <c r="H144" s="393"/>
      <c r="I144" s="393"/>
      <c r="J144" s="393"/>
      <c r="K144" s="393"/>
      <c r="L144" s="393"/>
      <c r="M144" s="393"/>
      <c r="N144" s="393"/>
      <c r="O144" s="393"/>
      <c r="P144" s="394"/>
      <c r="T144" s="137"/>
    </row>
    <row r="145" spans="1:20" s="138" customFormat="1" ht="12.75" customHeight="1">
      <c r="A145" s="374" t="s">
        <v>220</v>
      </c>
      <c r="B145" s="375"/>
      <c r="C145" s="375"/>
      <c r="D145" s="375"/>
      <c r="E145" s="375"/>
      <c r="F145" s="375"/>
      <c r="G145" s="375"/>
      <c r="H145" s="375"/>
      <c r="I145" s="375"/>
      <c r="J145" s="375"/>
      <c r="K145" s="375"/>
      <c r="L145" s="375"/>
      <c r="M145" s="375"/>
      <c r="N145" s="375"/>
      <c r="O145" s="375"/>
      <c r="P145" s="376"/>
      <c r="T145" s="137"/>
    </row>
    <row r="146" spans="1:20" s="138" customFormat="1" ht="12.75" customHeight="1">
      <c r="A146" s="377" t="s">
        <v>221</v>
      </c>
      <c r="B146" s="378"/>
      <c r="C146" s="378"/>
      <c r="D146" s="378"/>
      <c r="E146" s="378"/>
      <c r="F146" s="378"/>
      <c r="G146" s="378"/>
      <c r="H146" s="378"/>
      <c r="I146" s="378"/>
      <c r="J146" s="378"/>
      <c r="K146" s="378"/>
      <c r="L146" s="378"/>
      <c r="M146" s="378"/>
      <c r="N146" s="378"/>
      <c r="O146" s="378"/>
      <c r="P146" s="379"/>
      <c r="T146" s="137"/>
    </row>
    <row r="147" spans="1:20" s="138" customFormat="1" ht="12" customHeight="1">
      <c r="A147" s="369">
        <v>116</v>
      </c>
      <c r="B147" s="370" t="s">
        <v>28</v>
      </c>
      <c r="C147" s="424" t="s">
        <v>142</v>
      </c>
      <c r="D147" s="251">
        <v>3165043104.8699999</v>
      </c>
      <c r="E147" s="223">
        <f>(D147/$D$155)</f>
        <v>0.17062901013432102</v>
      </c>
      <c r="F147" s="114">
        <v>1.59</v>
      </c>
      <c r="G147" s="114">
        <v>1.6</v>
      </c>
      <c r="H147" s="259">
        <v>0.1108</v>
      </c>
      <c r="I147" s="251">
        <v>3140676063.8699999</v>
      </c>
      <c r="J147" s="223">
        <f>(I147/$I$155)</f>
        <v>0.16994757876716146</v>
      </c>
      <c r="K147" s="114">
        <v>1.58</v>
      </c>
      <c r="L147" s="114">
        <v>1.59</v>
      </c>
      <c r="M147" s="259">
        <v>0.1022</v>
      </c>
      <c r="N147" s="135">
        <f>((I147-D147)/D147)</f>
        <v>-7.698802257228925E-3</v>
      </c>
      <c r="O147" s="135">
        <f>((L147-G147)/G147)</f>
        <v>-6.2500000000000056E-3</v>
      </c>
      <c r="P147" s="265">
        <f>M147-H147</f>
        <v>-8.5999999999999965E-3</v>
      </c>
      <c r="Q147" s="136"/>
      <c r="T147" s="137"/>
    </row>
    <row r="148" spans="1:20" s="138" customFormat="1" ht="12.75" customHeight="1">
      <c r="A148" s="369">
        <v>117</v>
      </c>
      <c r="B148" s="370" t="s">
        <v>6</v>
      </c>
      <c r="C148" s="424" t="s">
        <v>73</v>
      </c>
      <c r="D148" s="251">
        <v>351308490.45999998</v>
      </c>
      <c r="E148" s="223">
        <f>(D148/$D$155)</f>
        <v>1.8939211250152771E-2</v>
      </c>
      <c r="F148" s="114">
        <v>289.25</v>
      </c>
      <c r="G148" s="114">
        <v>293.77999999999997</v>
      </c>
      <c r="H148" s="259">
        <v>0.20449999999999999</v>
      </c>
      <c r="I148" s="251">
        <v>344356991.48000002</v>
      </c>
      <c r="J148" s="223">
        <f>(I148/$I$155)</f>
        <v>1.863377048235193E-2</v>
      </c>
      <c r="K148" s="114">
        <v>285.62</v>
      </c>
      <c r="L148" s="114">
        <v>289.94</v>
      </c>
      <c r="M148" s="259">
        <v>0.20430000000000001</v>
      </c>
      <c r="N148" s="86">
        <f>((I148-D148)/D148)</f>
        <v>-1.978744940350782E-2</v>
      </c>
      <c r="O148" s="86">
        <f>((L148-G148)/G148)</f>
        <v>-1.3071005514330367E-2</v>
      </c>
      <c r="P148" s="265">
        <f>M148-H148</f>
        <v>-1.9999999999997797E-4</v>
      </c>
      <c r="Q148" s="136"/>
      <c r="R148" s="218"/>
    </row>
    <row r="149" spans="1:20" s="138" customFormat="1" ht="6" customHeight="1">
      <c r="A149" s="392"/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4"/>
      <c r="R149" s="218"/>
    </row>
    <row r="150" spans="1:20" s="138" customFormat="1" ht="12" customHeight="1">
      <c r="A150" s="377" t="s">
        <v>222</v>
      </c>
      <c r="B150" s="378"/>
      <c r="C150" s="378"/>
      <c r="D150" s="378"/>
      <c r="E150" s="378"/>
      <c r="F150" s="378"/>
      <c r="G150" s="378"/>
      <c r="H150" s="378"/>
      <c r="I150" s="378"/>
      <c r="J150" s="378"/>
      <c r="K150" s="378"/>
      <c r="L150" s="378"/>
      <c r="M150" s="378"/>
      <c r="N150" s="378"/>
      <c r="O150" s="378"/>
      <c r="P150" s="379"/>
      <c r="R150" s="218"/>
    </row>
    <row r="151" spans="1:20" s="138" customFormat="1" ht="12" customHeight="1">
      <c r="A151" s="369">
        <v>118</v>
      </c>
      <c r="B151" s="370" t="s">
        <v>6</v>
      </c>
      <c r="C151" s="424" t="s">
        <v>144</v>
      </c>
      <c r="D151" s="80">
        <v>7085868931.2799997</v>
      </c>
      <c r="E151" s="223">
        <f>(D151/$D$155)</f>
        <v>0.38200263365307496</v>
      </c>
      <c r="F151" s="81">
        <v>118.32</v>
      </c>
      <c r="G151" s="81">
        <v>118.32</v>
      </c>
      <c r="H151" s="258">
        <v>1.18E-2</v>
      </c>
      <c r="I151" s="80">
        <v>7046877775.5500002</v>
      </c>
      <c r="J151" s="223">
        <f>(I151/$I$155)</f>
        <v>0.38131911456896267</v>
      </c>
      <c r="K151" s="81">
        <v>118.37</v>
      </c>
      <c r="L151" s="81">
        <v>118.37</v>
      </c>
      <c r="M151" s="258">
        <v>1.23E-2</v>
      </c>
      <c r="N151" s="86">
        <f t="shared" ref="N151:N156" si="47">((I151-D151)/D151)</f>
        <v>-5.5026639792723538E-3</v>
      </c>
      <c r="O151" s="86">
        <f>((L151-G151)/G151)</f>
        <v>4.2258282623403796E-4</v>
      </c>
      <c r="P151" s="265">
        <f>M151-H151</f>
        <v>5.0000000000000044E-4</v>
      </c>
      <c r="Q151" s="136"/>
      <c r="R151" s="218"/>
    </row>
    <row r="152" spans="1:20" s="138" customFormat="1" ht="12" customHeight="1">
      <c r="A152" s="369">
        <v>119</v>
      </c>
      <c r="B152" s="370" t="s">
        <v>205</v>
      </c>
      <c r="C152" s="424" t="s">
        <v>206</v>
      </c>
      <c r="D152" s="80">
        <v>5758282820.4300003</v>
      </c>
      <c r="E152" s="223">
        <f>(D152/$D$155)</f>
        <v>0.31043182199055497</v>
      </c>
      <c r="F152" s="80">
        <v>119.48</v>
      </c>
      <c r="G152" s="80">
        <v>119.48</v>
      </c>
      <c r="H152" s="258">
        <v>9.1999999999999998E-2</v>
      </c>
      <c r="I152" s="80">
        <v>5763865854.2700005</v>
      </c>
      <c r="J152" s="223">
        <f>(I152/$I$155)</f>
        <v>0.31189305307242582</v>
      </c>
      <c r="K152" s="80">
        <v>119.68</v>
      </c>
      <c r="L152" s="80">
        <v>119.68</v>
      </c>
      <c r="M152" s="258">
        <v>9.1999999999999998E-2</v>
      </c>
      <c r="N152" s="86">
        <f t="shared" si="47"/>
        <v>9.695657566856431E-4</v>
      </c>
      <c r="O152" s="86">
        <f>((L152-G152)/G152)</f>
        <v>1.6739203213927253E-3</v>
      </c>
      <c r="P152" s="265">
        <f>M152-H152</f>
        <v>0</v>
      </c>
      <c r="Q152" s="136"/>
      <c r="R152" s="218"/>
    </row>
    <row r="153" spans="1:20" s="138" customFormat="1" ht="12" customHeight="1">
      <c r="A153" s="369">
        <v>120</v>
      </c>
      <c r="B153" s="370" t="s">
        <v>46</v>
      </c>
      <c r="C153" s="424" t="s">
        <v>180</v>
      </c>
      <c r="D153" s="80">
        <v>1875117249.1300001</v>
      </c>
      <c r="E153" s="223">
        <f>(D153/$D$155)</f>
        <v>0.10108848110553124</v>
      </c>
      <c r="F153" s="81">
        <v>1.1022000000000001</v>
      </c>
      <c r="G153" s="81">
        <v>1.1022000000000001</v>
      </c>
      <c r="H153" s="258">
        <v>2.7E-2</v>
      </c>
      <c r="I153" s="80">
        <v>1870202064.02</v>
      </c>
      <c r="J153" s="223">
        <f>(I153/$I$155)</f>
        <v>0.10119996654284141</v>
      </c>
      <c r="K153" s="81">
        <v>1.1035999999999999</v>
      </c>
      <c r="L153" s="81">
        <v>1.1035999999999999</v>
      </c>
      <c r="M153" s="258">
        <v>2.8299999999999999E-2</v>
      </c>
      <c r="N153" s="86">
        <f t="shared" si="47"/>
        <v>-2.6212681432484482E-3</v>
      </c>
      <c r="O153" s="86">
        <f>((L153-G153)/G153)</f>
        <v>1.2701868989292739E-3</v>
      </c>
      <c r="P153" s="265">
        <f>M153-H153</f>
        <v>1.2999999999999991E-3</v>
      </c>
      <c r="Q153" s="136"/>
      <c r="R153" s="218"/>
    </row>
    <row r="154" spans="1:20" s="138" customFormat="1" ht="12" customHeight="1">
      <c r="A154" s="369">
        <v>121</v>
      </c>
      <c r="B154" s="370" t="s">
        <v>192</v>
      </c>
      <c r="C154" s="353" t="s">
        <v>193</v>
      </c>
      <c r="D154" s="80">
        <v>313646626.19999999</v>
      </c>
      <c r="E154" s="223">
        <f>(D154/$D$155)</f>
        <v>1.6908841866364897E-2</v>
      </c>
      <c r="F154" s="81">
        <v>101.49</v>
      </c>
      <c r="G154" s="81">
        <v>101.49</v>
      </c>
      <c r="H154" s="258">
        <v>5.9299999999999999E-2</v>
      </c>
      <c r="I154" s="80">
        <v>314284910.06999999</v>
      </c>
      <c r="J154" s="223">
        <f>(I154/$I$155)</f>
        <v>1.7006516566256871E-2</v>
      </c>
      <c r="K154" s="81">
        <v>101.72</v>
      </c>
      <c r="L154" s="81">
        <v>101.72</v>
      </c>
      <c r="M154" s="258">
        <v>6.8599999999999994E-2</v>
      </c>
      <c r="N154" s="86">
        <f t="shared" si="47"/>
        <v>2.035041402272239E-3</v>
      </c>
      <c r="O154" s="86">
        <f>((L154-G154)/G154)</f>
        <v>2.2662331264164349E-3</v>
      </c>
      <c r="P154" s="265">
        <f>M154-H154</f>
        <v>9.2999999999999958E-3</v>
      </c>
      <c r="Q154" s="136"/>
      <c r="R154" s="218"/>
    </row>
    <row r="155" spans="1:20" s="138" customFormat="1" ht="12" customHeight="1">
      <c r="A155" s="322"/>
      <c r="B155" s="13"/>
      <c r="C155" s="354" t="s">
        <v>47</v>
      </c>
      <c r="D155" s="84">
        <f>SUM(D147:D154)</f>
        <v>18549267222.370003</v>
      </c>
      <c r="E155" s="323">
        <f>(D155/$D$156)</f>
        <v>1.2898031481213079E-2</v>
      </c>
      <c r="F155" s="324"/>
      <c r="G155" s="77"/>
      <c r="H155" s="305"/>
      <c r="I155" s="84">
        <f>SUM(I147:I154)</f>
        <v>18480263659.259998</v>
      </c>
      <c r="J155" s="323">
        <f>(I155/$I$156)</f>
        <v>1.2873786539607517E-2</v>
      </c>
      <c r="K155" s="325"/>
      <c r="L155" s="77"/>
      <c r="M155" s="326"/>
      <c r="N155" s="327">
        <f t="shared" si="47"/>
        <v>-3.7200155824370067E-3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1438147150546.8381</v>
      </c>
      <c r="E156" s="333"/>
      <c r="F156" s="333"/>
      <c r="G156" s="334"/>
      <c r="H156" s="335"/>
      <c r="I156" s="332">
        <f>SUM(I21,I53,I84,I105,I112,I137,I143,I155)</f>
        <v>1435495578740.8455</v>
      </c>
      <c r="J156" s="333"/>
      <c r="K156" s="333"/>
      <c r="L156" s="334"/>
      <c r="M156" s="336"/>
      <c r="N156" s="337">
        <f t="shared" si="47"/>
        <v>-1.8437416539638851E-3</v>
      </c>
      <c r="O156" s="337"/>
      <c r="P156" s="338"/>
      <c r="R156" s="164">
        <f>((I156-D156)/D156)</f>
        <v>-1.8437416539638851E-3</v>
      </c>
    </row>
    <row r="157" spans="1:20" s="138" customFormat="1" ht="6.75" customHeight="1">
      <c r="A157" s="392"/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4"/>
      <c r="R157" s="218"/>
    </row>
    <row r="158" spans="1:20" s="138" customFormat="1" ht="12" customHeight="1">
      <c r="A158" s="389" t="s">
        <v>223</v>
      </c>
      <c r="B158" s="390"/>
      <c r="C158" s="390"/>
      <c r="D158" s="390"/>
      <c r="E158" s="390"/>
      <c r="F158" s="390"/>
      <c r="G158" s="390"/>
      <c r="H158" s="390"/>
      <c r="I158" s="390"/>
      <c r="J158" s="390"/>
      <c r="K158" s="390"/>
      <c r="L158" s="390"/>
      <c r="M158" s="390"/>
      <c r="N158" s="390"/>
      <c r="O158" s="390"/>
      <c r="P158" s="391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87" t="s">
        <v>70</v>
      </c>
      <c r="O159" s="387"/>
      <c r="P159" s="388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424" t="s">
        <v>247</v>
      </c>
      <c r="D161" s="80">
        <v>78055229066</v>
      </c>
      <c r="E161" s="223">
        <f>(D161/$D$163)</f>
        <v>0.91835381447105247</v>
      </c>
      <c r="F161" s="81">
        <v>107.55</v>
      </c>
      <c r="G161" s="81">
        <v>107.55</v>
      </c>
      <c r="H161" s="261">
        <v>0.121</v>
      </c>
      <c r="I161" s="80">
        <v>78055229066</v>
      </c>
      <c r="J161" s="223">
        <f>(I161/$I$163)</f>
        <v>0.91818720298296452</v>
      </c>
      <c r="K161" s="81">
        <v>107.55</v>
      </c>
      <c r="L161" s="81">
        <v>107.55</v>
      </c>
      <c r="M161" s="261">
        <v>0.121</v>
      </c>
      <c r="N161" s="86">
        <f>((I161-D161)/D161)</f>
        <v>0</v>
      </c>
      <c r="O161" s="86">
        <f>((L161-G161)/G161)</f>
        <v>0</v>
      </c>
      <c r="P161" s="265">
        <f>M161-H161</f>
        <v>0</v>
      </c>
      <c r="R161" s="218"/>
    </row>
    <row r="162" spans="1:18" s="138" customFormat="1" ht="12" customHeight="1">
      <c r="A162" s="369">
        <v>2</v>
      </c>
      <c r="B162" s="370" t="s">
        <v>44</v>
      </c>
      <c r="C162" s="424" t="s">
        <v>224</v>
      </c>
      <c r="D162" s="80">
        <v>6939495010.9700003</v>
      </c>
      <c r="E162" s="223">
        <f>(D162/$D$163)</f>
        <v>8.1646185528947576E-2</v>
      </c>
      <c r="F162" s="82">
        <v>102.88</v>
      </c>
      <c r="G162" s="82">
        <v>102.88</v>
      </c>
      <c r="H162" s="261"/>
      <c r="I162" s="80">
        <v>6954917897.9499998</v>
      </c>
      <c r="J162" s="223">
        <f>(I162/$I$163)</f>
        <v>8.1812797017035518E-2</v>
      </c>
      <c r="K162" s="82">
        <v>103.11</v>
      </c>
      <c r="L162" s="82">
        <v>103.11</v>
      </c>
      <c r="M162" s="261"/>
      <c r="N162" s="86">
        <f>((I162-D162)/D162)</f>
        <v>2.2224797273604113E-3</v>
      </c>
      <c r="O162" s="86">
        <f>((L162-G162)/G162)</f>
        <v>2.2356143079316094E-3</v>
      </c>
      <c r="P162" s="265">
        <f>M162-H162</f>
        <v>0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84994724076.970001</v>
      </c>
      <c r="E163" s="304"/>
      <c r="F163" s="77"/>
      <c r="G163" s="77"/>
      <c r="H163" s="305"/>
      <c r="I163" s="85">
        <f>SUM(I161:I162)</f>
        <v>85010146963.949997</v>
      </c>
      <c r="J163" s="275"/>
      <c r="K163" s="82"/>
      <c r="L163" s="82"/>
      <c r="M163" s="270"/>
      <c r="N163" s="86">
        <f>((I163-D163)/D163)</f>
        <v>1.814569921543481E-4</v>
      </c>
      <c r="O163" s="248"/>
      <c r="P163" s="265">
        <f>M163-H163</f>
        <v>0</v>
      </c>
      <c r="R163" s="164">
        <f>((I163-D163)/D163)</f>
        <v>1.814569921543481E-4</v>
      </c>
    </row>
    <row r="164" spans="1:18" s="138" customFormat="1" ht="7.5" customHeight="1">
      <c r="A164" s="395"/>
      <c r="B164" s="396"/>
      <c r="C164" s="396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96"/>
      <c r="O164" s="396"/>
      <c r="P164" s="397"/>
      <c r="R164" s="218"/>
    </row>
    <row r="165" spans="1:18" s="138" customFormat="1" ht="12" customHeight="1">
      <c r="A165" s="389" t="s">
        <v>248</v>
      </c>
      <c r="B165" s="390"/>
      <c r="C165" s="390"/>
      <c r="D165" s="390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1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87" t="s">
        <v>70</v>
      </c>
      <c r="O166" s="387"/>
      <c r="P166" s="388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424" t="s">
        <v>35</v>
      </c>
      <c r="D168" s="83">
        <v>3085089000</v>
      </c>
      <c r="E168" s="225">
        <f t="shared" ref="E168:E179" si="48">(D168/$D$180)</f>
        <v>0.3797633719107838</v>
      </c>
      <c r="F168" s="82">
        <v>20.85</v>
      </c>
      <c r="G168" s="82">
        <v>21.05</v>
      </c>
      <c r="H168" s="260"/>
      <c r="I168" s="83">
        <v>2837492000</v>
      </c>
      <c r="J168" s="225">
        <f t="shared" ref="J168:J178" si="49">(I168/$I$180)</f>
        <v>0.36213841913062383</v>
      </c>
      <c r="K168" s="82">
        <v>20.54</v>
      </c>
      <c r="L168" s="82">
        <v>20.74</v>
      </c>
      <c r="M168" s="260"/>
      <c r="N168" s="86">
        <f>((I168-D168)/D168)</f>
        <v>-8.0256031511570652E-2</v>
      </c>
      <c r="O168" s="86">
        <f t="shared" ref="O168:O179" si="50">((L168-G168)/G168)</f>
        <v>-1.4726840855106995E-2</v>
      </c>
      <c r="P168" s="265">
        <f t="shared" ref="P168:P179" si="51">M168-H168</f>
        <v>0</v>
      </c>
      <c r="R168" s="218"/>
    </row>
    <row r="169" spans="1:18" s="138" customFormat="1" ht="12" customHeight="1">
      <c r="A169" s="351">
        <v>2</v>
      </c>
      <c r="B169" s="262" t="s">
        <v>34</v>
      </c>
      <c r="C169" s="424" t="s">
        <v>67</v>
      </c>
      <c r="D169" s="83">
        <v>371490281.48000002</v>
      </c>
      <c r="E169" s="225">
        <f t="shared" si="48"/>
        <v>4.5729118974179028E-2</v>
      </c>
      <c r="F169" s="82">
        <v>4.3099999999999996</v>
      </c>
      <c r="G169" s="82">
        <v>4.41</v>
      </c>
      <c r="H169" s="260"/>
      <c r="I169" s="83">
        <v>371490281.48000002</v>
      </c>
      <c r="J169" s="225">
        <f t="shared" si="49"/>
        <v>4.7411905745481459E-2</v>
      </c>
      <c r="K169" s="82">
        <v>4.26</v>
      </c>
      <c r="L169" s="82">
        <v>4.3600000000000003</v>
      </c>
      <c r="M169" s="260"/>
      <c r="N169" s="86">
        <f t="shared" ref="N169:N179" si="52">((I169-D169)/D169)</f>
        <v>0</v>
      </c>
      <c r="O169" s="86">
        <f t="shared" si="50"/>
        <v>-1.1337868480725584E-2</v>
      </c>
      <c r="P169" s="265">
        <f t="shared" si="51"/>
        <v>0</v>
      </c>
      <c r="R169" s="218"/>
    </row>
    <row r="170" spans="1:18" s="138" customFormat="1" ht="12" customHeight="1">
      <c r="A170" s="351">
        <v>3</v>
      </c>
      <c r="B170" s="262" t="s">
        <v>34</v>
      </c>
      <c r="C170" s="424" t="s">
        <v>56</v>
      </c>
      <c r="D170" s="83">
        <v>179511699.84</v>
      </c>
      <c r="E170" s="225">
        <f t="shared" si="48"/>
        <v>2.209724530756646E-2</v>
      </c>
      <c r="F170" s="82">
        <v>6.94</v>
      </c>
      <c r="G170" s="82">
        <v>7.04</v>
      </c>
      <c r="H170" s="260"/>
      <c r="I170" s="83">
        <v>179511699.84</v>
      </c>
      <c r="J170" s="225">
        <f t="shared" si="49"/>
        <v>2.291040228325178E-2</v>
      </c>
      <c r="K170" s="82">
        <v>6.86</v>
      </c>
      <c r="L170" s="82">
        <v>6.96</v>
      </c>
      <c r="M170" s="260"/>
      <c r="N170" s="86">
        <f t="shared" si="52"/>
        <v>0</v>
      </c>
      <c r="O170" s="86">
        <f t="shared" si="50"/>
        <v>-1.1363636363636374E-2</v>
      </c>
      <c r="P170" s="265">
        <f t="shared" si="51"/>
        <v>0</v>
      </c>
      <c r="R170" s="218"/>
    </row>
    <row r="171" spans="1:18" s="138" customFormat="1" ht="12" customHeight="1">
      <c r="A171" s="351">
        <v>4</v>
      </c>
      <c r="B171" s="262" t="s">
        <v>34</v>
      </c>
      <c r="C171" s="424" t="s">
        <v>57</v>
      </c>
      <c r="D171" s="83">
        <v>243057416.06999999</v>
      </c>
      <c r="E171" s="225">
        <f t="shared" si="48"/>
        <v>2.9919494670871901E-2</v>
      </c>
      <c r="F171" s="82">
        <v>22.98</v>
      </c>
      <c r="G171" s="82">
        <v>23.18</v>
      </c>
      <c r="H171" s="260"/>
      <c r="I171" s="83">
        <v>241478437.62</v>
      </c>
      <c r="J171" s="225">
        <f t="shared" si="49"/>
        <v>3.081898368483145E-2</v>
      </c>
      <c r="K171" s="82">
        <v>22.84</v>
      </c>
      <c r="L171" s="82">
        <v>23.04</v>
      </c>
      <c r="M171" s="260"/>
      <c r="N171" s="86">
        <f t="shared" si="52"/>
        <v>-6.4963187527067503E-3</v>
      </c>
      <c r="O171" s="86">
        <f t="shared" si="50"/>
        <v>-6.0396893874029578E-3</v>
      </c>
      <c r="P171" s="265">
        <f t="shared" si="51"/>
        <v>0</v>
      </c>
      <c r="R171" s="218"/>
    </row>
    <row r="172" spans="1:18" s="138" customFormat="1" ht="12" customHeight="1">
      <c r="A172" s="369">
        <v>5</v>
      </c>
      <c r="B172" s="370" t="s">
        <v>34</v>
      </c>
      <c r="C172" s="424" t="s">
        <v>101</v>
      </c>
      <c r="D172" s="83">
        <v>690201585.53999996</v>
      </c>
      <c r="E172" s="225">
        <f t="shared" si="48"/>
        <v>8.496133545023811E-2</v>
      </c>
      <c r="F172" s="82">
        <v>152.4</v>
      </c>
      <c r="G172" s="82">
        <v>154.4</v>
      </c>
      <c r="H172" s="260"/>
      <c r="I172" s="83">
        <v>690201585.53999996</v>
      </c>
      <c r="J172" s="225">
        <f t="shared" si="49"/>
        <v>8.8087829346798374E-2</v>
      </c>
      <c r="K172" s="82">
        <v>152.79</v>
      </c>
      <c r="L172" s="82">
        <v>154.79</v>
      </c>
      <c r="M172" s="260"/>
      <c r="N172" s="86">
        <f t="shared" si="52"/>
        <v>0</v>
      </c>
      <c r="O172" s="86">
        <f t="shared" si="50"/>
        <v>2.525906735751207E-3</v>
      </c>
      <c r="P172" s="265">
        <f t="shared" si="51"/>
        <v>0</v>
      </c>
      <c r="R172" s="218"/>
    </row>
    <row r="173" spans="1:18" s="138" customFormat="1" ht="12" customHeight="1">
      <c r="A173" s="369">
        <v>6</v>
      </c>
      <c r="B173" s="370" t="s">
        <v>36</v>
      </c>
      <c r="C173" s="424" t="s">
        <v>37</v>
      </c>
      <c r="D173" s="83">
        <v>500180330</v>
      </c>
      <c r="E173" s="225">
        <f t="shared" si="48"/>
        <v>6.1570401594329555E-2</v>
      </c>
      <c r="F173" s="82">
        <v>8749</v>
      </c>
      <c r="G173" s="82">
        <v>8749</v>
      </c>
      <c r="H173" s="260"/>
      <c r="I173" s="83">
        <v>500180330</v>
      </c>
      <c r="J173" s="225">
        <f t="shared" si="49"/>
        <v>6.3836132044225585E-2</v>
      </c>
      <c r="K173" s="82">
        <v>8749</v>
      </c>
      <c r="L173" s="82">
        <v>8749</v>
      </c>
      <c r="M173" s="260"/>
      <c r="N173" s="86">
        <f t="shared" si="52"/>
        <v>0</v>
      </c>
      <c r="O173" s="86">
        <f t="shared" si="50"/>
        <v>0</v>
      </c>
      <c r="P173" s="265">
        <f t="shared" si="51"/>
        <v>0</v>
      </c>
      <c r="R173" s="218"/>
    </row>
    <row r="174" spans="1:18" s="138" customFormat="1" ht="12" customHeight="1">
      <c r="A174" s="369">
        <v>7</v>
      </c>
      <c r="B174" s="370" t="s">
        <v>28</v>
      </c>
      <c r="C174" s="424" t="s">
        <v>105</v>
      </c>
      <c r="D174" s="83">
        <v>549003908.25999999</v>
      </c>
      <c r="E174" s="225">
        <f t="shared" si="48"/>
        <v>6.7580408666659597E-2</v>
      </c>
      <c r="F174" s="82">
        <v>16.440000000000001</v>
      </c>
      <c r="G174" s="82">
        <v>16.440000000000001</v>
      </c>
      <c r="H174" s="260">
        <v>0.17100000000000001</v>
      </c>
      <c r="I174" s="83">
        <v>538952822.48000002</v>
      </c>
      <c r="J174" s="225">
        <f t="shared" si="49"/>
        <v>6.8784519258167046E-2</v>
      </c>
      <c r="K174" s="82">
        <v>16.14</v>
      </c>
      <c r="L174" s="82">
        <v>16.14</v>
      </c>
      <c r="M174" s="260">
        <v>0.14949999999999999</v>
      </c>
      <c r="N174" s="86">
        <f t="shared" si="52"/>
        <v>-1.830785833903377E-2</v>
      </c>
      <c r="O174" s="86">
        <f t="shared" si="50"/>
        <v>-1.8248175182481792E-2</v>
      </c>
      <c r="P174" s="265">
        <f t="shared" si="51"/>
        <v>-2.1500000000000019E-2</v>
      </c>
      <c r="R174" s="218"/>
    </row>
    <row r="175" spans="1:18" s="138" customFormat="1" ht="12" customHeight="1">
      <c r="A175" s="369">
        <v>8</v>
      </c>
      <c r="B175" s="370" t="s">
        <v>44</v>
      </c>
      <c r="C175" s="424" t="s">
        <v>45</v>
      </c>
      <c r="D175" s="83">
        <v>544115614.13</v>
      </c>
      <c r="E175" s="225">
        <f t="shared" si="48"/>
        <v>6.6978677221731925E-2</v>
      </c>
      <c r="F175" s="82">
        <v>60</v>
      </c>
      <c r="G175" s="82">
        <v>60</v>
      </c>
      <c r="H175" s="260">
        <v>0.20300000000000001</v>
      </c>
      <c r="I175" s="83">
        <v>535940863.25999999</v>
      </c>
      <c r="J175" s="225">
        <f t="shared" si="49"/>
        <v>6.8400114244719715E-2</v>
      </c>
      <c r="K175" s="82">
        <v>71</v>
      </c>
      <c r="L175" s="82">
        <v>71</v>
      </c>
      <c r="M175" s="260">
        <v>0.20519999999999999</v>
      </c>
      <c r="N175" s="86">
        <f t="shared" si="52"/>
        <v>-1.5023922596065943E-2</v>
      </c>
      <c r="O175" s="86">
        <f t="shared" si="50"/>
        <v>0.18333333333333332</v>
      </c>
      <c r="P175" s="265">
        <f t="shared" si="51"/>
        <v>2.1999999999999797E-3</v>
      </c>
      <c r="R175" s="218"/>
    </row>
    <row r="176" spans="1:18" s="138" customFormat="1" ht="12" customHeight="1">
      <c r="A176" s="369">
        <v>9</v>
      </c>
      <c r="B176" s="370" t="s">
        <v>44</v>
      </c>
      <c r="C176" s="424" t="s">
        <v>103</v>
      </c>
      <c r="D176" s="83">
        <v>853716930.71000004</v>
      </c>
      <c r="E176" s="225">
        <f t="shared" si="48"/>
        <v>0.10508948696901599</v>
      </c>
      <c r="F176" s="82">
        <v>53.9</v>
      </c>
      <c r="G176" s="82">
        <v>53.9</v>
      </c>
      <c r="H176" s="260">
        <v>0.1983</v>
      </c>
      <c r="I176" s="83">
        <v>845032466.73000002</v>
      </c>
      <c r="J176" s="225">
        <f t="shared" si="49"/>
        <v>0.10784831168357609</v>
      </c>
      <c r="K176" s="82">
        <v>53.9</v>
      </c>
      <c r="L176" s="82">
        <v>53.9</v>
      </c>
      <c r="M176" s="260">
        <v>0.21299999999999999</v>
      </c>
      <c r="N176" s="86">
        <f>((I176-D176)/D176)</f>
        <v>-1.0172533386186356E-2</v>
      </c>
      <c r="O176" s="86">
        <f t="shared" si="50"/>
        <v>0</v>
      </c>
      <c r="P176" s="265">
        <f t="shared" si="51"/>
        <v>1.4699999999999991E-2</v>
      </c>
      <c r="R176" s="218"/>
    </row>
    <row r="177" spans="1:18" s="138" customFormat="1" ht="12" customHeight="1">
      <c r="A177" s="369">
        <v>10</v>
      </c>
      <c r="B177" s="370" t="s">
        <v>96</v>
      </c>
      <c r="C177" s="424" t="s">
        <v>259</v>
      </c>
      <c r="D177" s="83">
        <v>648101442.69480205</v>
      </c>
      <c r="E177" s="225">
        <f t="shared" si="48"/>
        <v>7.9778959121769785E-2</v>
      </c>
      <c r="F177" s="82">
        <v>145.8538185427708</v>
      </c>
      <c r="G177" s="82">
        <v>146.92923916282211</v>
      </c>
      <c r="H177" s="260"/>
      <c r="I177" s="83">
        <v>643543597.44000006</v>
      </c>
      <c r="J177" s="225">
        <f t="shared" si="49"/>
        <v>8.2133046020413866E-2</v>
      </c>
      <c r="K177" s="82">
        <v>139.46666303281464</v>
      </c>
      <c r="L177" s="82">
        <v>140.60341806233828</v>
      </c>
      <c r="M177" s="260"/>
      <c r="N177" s="86">
        <f>((I177-D177)/D177)</f>
        <v>-7.0326108762395192E-3</v>
      </c>
      <c r="O177" s="86">
        <f t="shared" si="50"/>
        <v>-4.3053521113478106E-2</v>
      </c>
      <c r="P177" s="265">
        <f t="shared" si="51"/>
        <v>0</v>
      </c>
      <c r="R177" s="218"/>
    </row>
    <row r="178" spans="1:18" s="138" customFormat="1" ht="12" customHeight="1">
      <c r="A178" s="369">
        <v>11</v>
      </c>
      <c r="B178" s="370" t="s">
        <v>61</v>
      </c>
      <c r="C178" s="424" t="s">
        <v>203</v>
      </c>
      <c r="D178" s="83">
        <v>250329264.53</v>
      </c>
      <c r="E178" s="225">
        <f t="shared" si="48"/>
        <v>3.0814633090280173E-2</v>
      </c>
      <c r="F178" s="82">
        <v>23.62</v>
      </c>
      <c r="G178" s="82">
        <v>23.72</v>
      </c>
      <c r="H178" s="260"/>
      <c r="I178" s="83">
        <v>242063255.91999999</v>
      </c>
      <c r="J178" s="225">
        <f t="shared" si="49"/>
        <v>3.0893621842274944E-2</v>
      </c>
      <c r="K178" s="82">
        <v>23.23</v>
      </c>
      <c r="L178" s="82">
        <v>23.23</v>
      </c>
      <c r="M178" s="260"/>
      <c r="N178" s="86">
        <f>((I178-D178)/D178)</f>
        <v>-3.3020544463787202E-2</v>
      </c>
      <c r="O178" s="86">
        <f t="shared" si="50"/>
        <v>-2.0657672849915619E-2</v>
      </c>
      <c r="P178" s="265">
        <f t="shared" si="51"/>
        <v>0</v>
      </c>
      <c r="R178" s="218"/>
    </row>
    <row r="179" spans="1:18" s="138" customFormat="1" ht="12" customHeight="1">
      <c r="A179" s="369">
        <v>12</v>
      </c>
      <c r="B179" s="370" t="s">
        <v>61</v>
      </c>
      <c r="C179" s="424" t="s">
        <v>204</v>
      </c>
      <c r="D179" s="83">
        <v>208916471.24000001</v>
      </c>
      <c r="E179" s="225">
        <f t="shared" si="48"/>
        <v>2.5716867022573638E-2</v>
      </c>
      <c r="F179" s="82">
        <v>24.59</v>
      </c>
      <c r="G179" s="82">
        <v>24.69</v>
      </c>
      <c r="H179" s="260"/>
      <c r="I179" s="83">
        <v>209492310.41</v>
      </c>
      <c r="J179" s="225">
        <f>(I179/$I$180)</f>
        <v>2.6736714715635965E-2</v>
      </c>
      <c r="K179" s="82" t="s">
        <v>270</v>
      </c>
      <c r="L179" s="82">
        <v>25.02</v>
      </c>
      <c r="M179" s="260"/>
      <c r="N179" s="86">
        <f t="shared" si="52"/>
        <v>2.7563129253627481E-3</v>
      </c>
      <c r="O179" s="86">
        <f t="shared" si="50"/>
        <v>1.3365735115431279E-2</v>
      </c>
      <c r="P179" s="265">
        <f t="shared" si="51"/>
        <v>0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8123713944.4948025</v>
      </c>
      <c r="E180" s="304"/>
      <c r="F180" s="85"/>
      <c r="G180" s="77"/>
      <c r="H180" s="305"/>
      <c r="I180" s="85">
        <f>SUM(I168:I179)</f>
        <v>7835379650.7199993</v>
      </c>
      <c r="J180" s="275"/>
      <c r="K180" s="274"/>
      <c r="L180" s="82"/>
      <c r="M180" s="270"/>
      <c r="N180" s="86">
        <f>((I180-D180)/D180)</f>
        <v>-3.5492915647306694E-2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1531265588568.303</v>
      </c>
      <c r="E181" s="308"/>
      <c r="F181" s="308"/>
      <c r="G181" s="309"/>
      <c r="H181" s="310"/>
      <c r="I181" s="308">
        <f>SUM(I156,I163,I180)</f>
        <v>1528341105355.5154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-3.5492915647306694E-2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  <mergeCell ref="S69:T69"/>
    <mergeCell ref="T30:U30"/>
    <mergeCell ref="T31:U31"/>
    <mergeCell ref="T29:U29"/>
    <mergeCell ref="T34:U34"/>
    <mergeCell ref="S39:S40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A145:P145"/>
    <mergeCell ref="A146:P146"/>
    <mergeCell ref="A139:P139"/>
    <mergeCell ref="A114:P114"/>
    <mergeCell ref="A107:P107"/>
  </mergeCells>
  <pageMargins left="0.44" right="0.49" top="0.17" bottom="0.69" header="0.33" footer="0.55000000000000004"/>
  <pageSetup paperSize="9" scale="98" orientation="landscape" r:id="rId1"/>
  <rowBreaks count="3" manualBreakCount="3">
    <brk id="87" max="40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17573852370.655609</v>
      </c>
      <c r="G7" s="126"/>
    </row>
    <row r="8" spans="1:7">
      <c r="E8" s="226" t="s">
        <v>49</v>
      </c>
      <c r="F8" s="125">
        <f>'NAV Trend'!J3</f>
        <v>609345211700.35559</v>
      </c>
      <c r="G8" s="126"/>
    </row>
    <row r="9" spans="1:7">
      <c r="A9" s="126"/>
      <c r="B9" s="126"/>
      <c r="E9" s="226" t="s">
        <v>215</v>
      </c>
      <c r="F9" s="125">
        <f>'NAV Trend'!J4</f>
        <v>423605832544.70996</v>
      </c>
      <c r="G9" s="126"/>
    </row>
    <row r="10" spans="1:7">
      <c r="A10" s="414"/>
      <c r="B10" s="414"/>
      <c r="E10" s="226" t="s">
        <v>217</v>
      </c>
      <c r="F10" s="125">
        <f>'NAV Trend'!J5</f>
        <v>285856181895.64563</v>
      </c>
      <c r="G10" s="126"/>
    </row>
    <row r="11" spans="1:7">
      <c r="A11" s="119"/>
      <c r="B11" s="119"/>
      <c r="E11" s="226" t="s">
        <v>239</v>
      </c>
      <c r="F11" s="125">
        <f>'NAV Trend'!J6</f>
        <v>45272071796.080002</v>
      </c>
      <c r="G11" s="126"/>
    </row>
    <row r="12" spans="1:7">
      <c r="A12" s="120"/>
      <c r="B12" s="121"/>
      <c r="E12" s="226" t="s">
        <v>68</v>
      </c>
      <c r="F12" s="125">
        <f>'NAV Trend'!J7</f>
        <v>32284134552.048656</v>
      </c>
      <c r="G12" s="126"/>
    </row>
    <row r="13" spans="1:7">
      <c r="A13" s="120"/>
      <c r="B13" s="121"/>
      <c r="E13" s="226" t="s">
        <v>74</v>
      </c>
      <c r="F13" s="125">
        <f>'NAV Trend'!J8</f>
        <v>3078030222.0900002</v>
      </c>
      <c r="G13" s="126"/>
    </row>
    <row r="14" spans="1:7">
      <c r="A14" s="120"/>
      <c r="B14" s="121"/>
      <c r="E14" s="226" t="s">
        <v>231</v>
      </c>
      <c r="F14" s="227">
        <f>'NAV Trend'!J9</f>
        <v>18480263659.259998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5" t="s">
        <v>273</v>
      </c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44652</v>
      </c>
      <c r="D1" s="104">
        <v>44659</v>
      </c>
      <c r="E1" s="104">
        <v>44665</v>
      </c>
      <c r="F1" s="104">
        <v>44673</v>
      </c>
      <c r="G1" s="104">
        <v>44680</v>
      </c>
      <c r="H1" s="104">
        <v>44687</v>
      </c>
      <c r="I1" s="104">
        <v>44694</v>
      </c>
      <c r="J1" s="104">
        <v>44701</v>
      </c>
    </row>
    <row r="2" spans="2:24" s="134" customFormat="1">
      <c r="B2" s="105" t="s">
        <v>0</v>
      </c>
      <c r="C2" s="106">
        <v>15481213029.603739</v>
      </c>
      <c r="D2" s="106">
        <v>15540377895.869999</v>
      </c>
      <c r="E2" s="106">
        <v>15823233457.569998</v>
      </c>
      <c r="F2" s="106">
        <v>16092800535.040001</v>
      </c>
      <c r="G2" s="106">
        <v>16487973033.780001</v>
      </c>
      <c r="H2" s="106">
        <v>16874828381.599998</v>
      </c>
      <c r="I2" s="106">
        <v>17826756747.100002</v>
      </c>
      <c r="J2" s="106">
        <v>17573852370.655609</v>
      </c>
    </row>
    <row r="3" spans="2:24" s="134" customFormat="1">
      <c r="B3" s="105" t="s">
        <v>49</v>
      </c>
      <c r="C3" s="108">
        <v>623114112790.91663</v>
      </c>
      <c r="D3" s="108">
        <v>622984208577.57007</v>
      </c>
      <c r="E3" s="108">
        <v>622913275884.20752</v>
      </c>
      <c r="F3" s="108">
        <v>611539800293.32898</v>
      </c>
      <c r="G3" s="108">
        <v>606807349619.41711</v>
      </c>
      <c r="H3" s="108">
        <v>612176111572.45996</v>
      </c>
      <c r="I3" s="108">
        <v>609716601002.41772</v>
      </c>
      <c r="J3" s="108">
        <v>609345211700.35559</v>
      </c>
    </row>
    <row r="4" spans="2:24" s="134" customFormat="1">
      <c r="B4" s="105" t="s">
        <v>215</v>
      </c>
      <c r="C4" s="106">
        <v>411551434238.40009</v>
      </c>
      <c r="D4" s="106">
        <v>412217464970.89996</v>
      </c>
      <c r="E4" s="106">
        <v>413868142741.87</v>
      </c>
      <c r="F4" s="106">
        <v>418373146632.8299</v>
      </c>
      <c r="G4" s="106">
        <v>418620801050.5899</v>
      </c>
      <c r="H4" s="106">
        <v>421480231599.46014</v>
      </c>
      <c r="I4" s="106">
        <v>427193365726.90002</v>
      </c>
      <c r="J4" s="106">
        <v>423605832544.70996</v>
      </c>
    </row>
    <row r="5" spans="2:24" s="134" customFormat="1">
      <c r="B5" s="105" t="s">
        <v>217</v>
      </c>
      <c r="C5" s="108">
        <v>262808919645.57141</v>
      </c>
      <c r="D5" s="108">
        <v>265560627351.42041</v>
      </c>
      <c r="E5" s="108">
        <v>266521069013.38223</v>
      </c>
      <c r="F5" s="108">
        <v>267709316021.45117</v>
      </c>
      <c r="G5" s="108">
        <v>266057367731.92365</v>
      </c>
      <c r="H5" s="108">
        <v>267074063470.47803</v>
      </c>
      <c r="I5" s="108">
        <v>283728506822.04895</v>
      </c>
      <c r="J5" s="108">
        <v>285856181895.64563</v>
      </c>
    </row>
    <row r="6" spans="2:24" s="134" customFormat="1">
      <c r="B6" s="105" t="s">
        <v>240</v>
      </c>
      <c r="C6" s="106">
        <v>50624731167.880005</v>
      </c>
      <c r="D6" s="106">
        <v>45590827247.830002</v>
      </c>
      <c r="E6" s="106">
        <v>45478625907.349998</v>
      </c>
      <c r="F6" s="106">
        <v>45561513237.440002</v>
      </c>
      <c r="G6" s="106">
        <v>45578708965.440002</v>
      </c>
      <c r="H6" s="106">
        <v>45618645084.029999</v>
      </c>
      <c r="I6" s="106">
        <v>45255168131.489998</v>
      </c>
      <c r="J6" s="106">
        <v>45272071796.080002</v>
      </c>
    </row>
    <row r="7" spans="2:24" s="134" customFormat="1">
      <c r="B7" s="105" t="s">
        <v>253</v>
      </c>
      <c r="C7" s="107">
        <v>29743326960.750423</v>
      </c>
      <c r="D7" s="107">
        <v>29831295472.480007</v>
      </c>
      <c r="E7" s="107">
        <v>30263933632.202248</v>
      </c>
      <c r="F7" s="107">
        <v>30448572798.546356</v>
      </c>
      <c r="G7" s="107">
        <v>31174430452.156418</v>
      </c>
      <c r="H7" s="107">
        <v>31408962329.739998</v>
      </c>
      <c r="I7" s="107">
        <v>32787759032.011131</v>
      </c>
      <c r="J7" s="107">
        <v>32284134552.048656</v>
      </c>
    </row>
    <row r="8" spans="2:24" s="350" customFormat="1">
      <c r="B8" s="105" t="s">
        <v>74</v>
      </c>
      <c r="C8" s="106">
        <v>2690257824.9499998</v>
      </c>
      <c r="D8" s="106">
        <v>2719722819.02</v>
      </c>
      <c r="E8" s="106">
        <v>2767923623.1599998</v>
      </c>
      <c r="F8" s="106">
        <v>2793931388.2800002</v>
      </c>
      <c r="G8" s="106">
        <v>2866495265.04</v>
      </c>
      <c r="H8" s="106">
        <v>2937084260.7399998</v>
      </c>
      <c r="I8" s="106">
        <v>3089725862.5</v>
      </c>
      <c r="J8" s="106">
        <v>3078030222.0900002</v>
      </c>
    </row>
    <row r="9" spans="2:24">
      <c r="B9" s="105" t="s">
        <v>231</v>
      </c>
      <c r="C9" s="357">
        <v>18131263619.82</v>
      </c>
      <c r="D9" s="357">
        <v>18108011918.550003</v>
      </c>
      <c r="E9" s="357">
        <v>18372893373.57</v>
      </c>
      <c r="F9" s="357">
        <v>18400657934.489998</v>
      </c>
      <c r="G9" s="357">
        <v>18471040677.189999</v>
      </c>
      <c r="H9" s="357">
        <v>18471484417.84</v>
      </c>
      <c r="I9" s="357">
        <v>18549267222.370003</v>
      </c>
      <c r="J9" s="357">
        <v>18480263659.259998</v>
      </c>
      <c r="K9" s="113"/>
    </row>
    <row r="10" spans="2:24" s="2" customFormat="1">
      <c r="B10" s="109" t="s">
        <v>1</v>
      </c>
      <c r="C10" s="110">
        <f t="shared" ref="C10:D10" si="0">SUM(C2:C9)</f>
        <v>1414145259277.8921</v>
      </c>
      <c r="D10" s="110">
        <f t="shared" ref="D10:I10" si="1">SUM(D2:D9)</f>
        <v>1412552536253.6406</v>
      </c>
      <c r="E10" s="110">
        <f t="shared" si="1"/>
        <v>1416009097633.312</v>
      </c>
      <c r="F10" s="110">
        <f t="shared" si="1"/>
        <v>1410919738841.4065</v>
      </c>
      <c r="G10" s="110">
        <f t="shared" si="1"/>
        <v>1406064166795.5371</v>
      </c>
      <c r="H10" s="110">
        <f t="shared" si="1"/>
        <v>1416041411116.3481</v>
      </c>
      <c r="I10" s="110">
        <f t="shared" si="1"/>
        <v>1438147150546.8381</v>
      </c>
      <c r="J10" s="110">
        <f t="shared" ref="I10:J10" si="2">SUM(J2:J9)</f>
        <v>1435495578740.8455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1413348897765.7664</v>
      </c>
      <c r="E12" s="98">
        <f t="shared" si="3"/>
        <v>1414280816943.4763</v>
      </c>
      <c r="F12" s="98">
        <f t="shared" si="3"/>
        <v>1413464418237.3594</v>
      </c>
      <c r="G12" s="98">
        <f t="shared" si="3"/>
        <v>1408491952818.4717</v>
      </c>
      <c r="H12" s="98">
        <f>(G10+H10)/2</f>
        <v>1411052788955.9426</v>
      </c>
      <c r="I12" s="98">
        <f t="shared" si="3"/>
        <v>1427094280831.5933</v>
      </c>
      <c r="J12" s="98">
        <f t="shared" si="3"/>
        <v>1436821364643.8418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6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28515625" style="350" customWidth="1"/>
    <col min="3" max="3" width="9.85546875" style="350" customWidth="1"/>
    <col min="4" max="4" width="19" style="350" customWidth="1"/>
    <col min="5" max="5" width="10" style="350" customWidth="1"/>
    <col min="6" max="7" width="9.28515625" style="350" customWidth="1"/>
    <col min="8" max="8" width="18.7109375" style="350" customWidth="1"/>
    <col min="9" max="11" width="9.28515625" style="350" customWidth="1"/>
    <col min="12" max="12" width="18.42578125" style="360" customWidth="1"/>
    <col min="13" max="15" width="9.28515625" style="360" customWidth="1"/>
    <col min="16" max="16" width="19.42578125" style="360" customWidth="1"/>
    <col min="17" max="19" width="9.28515625" style="360" customWidth="1"/>
    <col min="20" max="20" width="19.42578125" style="360" customWidth="1"/>
    <col min="21" max="23" width="9.28515625" style="360" customWidth="1"/>
    <col min="24" max="24" width="19" style="360" customWidth="1"/>
    <col min="25" max="25" width="9.42578125" style="360" customWidth="1"/>
    <col min="26" max="27" width="9.28515625" style="360" customWidth="1"/>
    <col min="28" max="28" width="18" style="360" customWidth="1"/>
    <col min="29" max="29" width="10" style="360" customWidth="1"/>
    <col min="30" max="31" width="9.28515625" style="360" customWidth="1"/>
    <col min="32" max="32" width="17.7109375" style="360" customWidth="1"/>
    <col min="33" max="35" width="9.28515625" style="36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0" t="s">
        <v>79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2"/>
    </row>
    <row r="2" spans="1:49" ht="30.75" customHeight="1">
      <c r="A2" s="232"/>
      <c r="B2" s="419" t="s">
        <v>254</v>
      </c>
      <c r="C2" s="419"/>
      <c r="D2" s="419" t="s">
        <v>258</v>
      </c>
      <c r="E2" s="419"/>
      <c r="F2" s="419" t="s">
        <v>70</v>
      </c>
      <c r="G2" s="419"/>
      <c r="H2" s="419" t="s">
        <v>260</v>
      </c>
      <c r="I2" s="419"/>
      <c r="J2" s="419" t="s">
        <v>70</v>
      </c>
      <c r="K2" s="419"/>
      <c r="L2" s="419" t="s">
        <v>261</v>
      </c>
      <c r="M2" s="419"/>
      <c r="N2" s="419" t="s">
        <v>70</v>
      </c>
      <c r="O2" s="419"/>
      <c r="P2" s="419" t="s">
        <v>262</v>
      </c>
      <c r="Q2" s="419"/>
      <c r="R2" s="419" t="s">
        <v>70</v>
      </c>
      <c r="S2" s="419"/>
      <c r="T2" s="419" t="s">
        <v>263</v>
      </c>
      <c r="U2" s="419"/>
      <c r="V2" s="419" t="s">
        <v>70</v>
      </c>
      <c r="W2" s="419"/>
      <c r="X2" s="419" t="s">
        <v>265</v>
      </c>
      <c r="Y2" s="419"/>
      <c r="Z2" s="419" t="s">
        <v>70</v>
      </c>
      <c r="AA2" s="419"/>
      <c r="AB2" s="419" t="s">
        <v>267</v>
      </c>
      <c r="AC2" s="419"/>
      <c r="AD2" s="419" t="s">
        <v>70</v>
      </c>
      <c r="AE2" s="419"/>
      <c r="AF2" s="419" t="s">
        <v>272</v>
      </c>
      <c r="AG2" s="419"/>
      <c r="AH2" s="419" t="s">
        <v>70</v>
      </c>
      <c r="AI2" s="419"/>
      <c r="AJ2" s="419" t="s">
        <v>87</v>
      </c>
      <c r="AK2" s="419"/>
      <c r="AL2" s="419" t="s">
        <v>88</v>
      </c>
      <c r="AM2" s="419"/>
      <c r="AN2" s="419" t="s">
        <v>78</v>
      </c>
      <c r="AO2" s="423"/>
      <c r="AP2" s="17"/>
      <c r="AQ2" s="416" t="s">
        <v>92</v>
      </c>
      <c r="AR2" s="417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7021925387.1800003</v>
      </c>
      <c r="C5" s="71">
        <v>11708.21</v>
      </c>
      <c r="D5" s="80">
        <v>6941483617.5500002</v>
      </c>
      <c r="E5" s="71">
        <v>11565.48</v>
      </c>
      <c r="F5" s="26">
        <f>((D5-B5)/B5)</f>
        <v>-1.1455799541371298E-2</v>
      </c>
      <c r="G5" s="26">
        <f>((E5-C5)/C5)</f>
        <v>-1.2190591046795332E-2</v>
      </c>
      <c r="H5" s="80">
        <v>6977327633.04</v>
      </c>
      <c r="I5" s="71">
        <v>11633.27</v>
      </c>
      <c r="J5" s="26">
        <f t="shared" ref="J5:J19" si="0">((H5-D5)/D5)</f>
        <v>5.1637398378894302E-3</v>
      </c>
      <c r="K5" s="26">
        <f t="shared" ref="K5:K19" si="1">((I5-E5)/E5)</f>
        <v>5.8614082597523735E-3</v>
      </c>
      <c r="L5" s="80">
        <v>7107994867.6999998</v>
      </c>
      <c r="M5" s="71">
        <v>11860.84</v>
      </c>
      <c r="N5" s="26">
        <f t="shared" ref="N5:N19" si="2">((L5-H5)/H5)</f>
        <v>1.8727404177101618E-2</v>
      </c>
      <c r="O5" s="26">
        <f t="shared" ref="O5:O19" si="3">((M5-I5)/I5)</f>
        <v>1.9561997615459771E-2</v>
      </c>
      <c r="P5" s="80">
        <v>7231401994.1800003</v>
      </c>
      <c r="Q5" s="71">
        <v>12056.64</v>
      </c>
      <c r="R5" s="26">
        <f t="shared" ref="R5:R19" si="4">((P5-L5)/L5)</f>
        <v>1.736173545098978E-2</v>
      </c>
      <c r="S5" s="26">
        <f t="shared" ref="S5:S19" si="5">((Q5-M5)/M5)</f>
        <v>1.6508105665365966E-2</v>
      </c>
      <c r="T5" s="80">
        <v>7396684674.8800001</v>
      </c>
      <c r="U5" s="71">
        <v>12320.02</v>
      </c>
      <c r="V5" s="26">
        <f t="shared" ref="V5:V19" si="6">((T5-P5)/P5)</f>
        <v>2.2856242929520879E-2</v>
      </c>
      <c r="W5" s="26">
        <f t="shared" ref="W5:W19" si="7">((U5-Q5)/Q5)</f>
        <v>2.1845223876635698E-2</v>
      </c>
      <c r="X5" s="80">
        <v>7610272450.8900003</v>
      </c>
      <c r="Y5" s="71">
        <v>12663.83</v>
      </c>
      <c r="Z5" s="26">
        <f t="shared" ref="Z5:Z19" si="8">((X5-T5)/T5)</f>
        <v>2.8876149977755453E-2</v>
      </c>
      <c r="AA5" s="26">
        <f t="shared" ref="AA5:AA19" si="9">((Y5-U5)/U5)</f>
        <v>2.7906610541216612E-2</v>
      </c>
      <c r="AB5" s="80">
        <v>8090392198.96</v>
      </c>
      <c r="AC5" s="71">
        <v>13483.24</v>
      </c>
      <c r="AD5" s="26">
        <f t="shared" ref="AD5:AD19" si="10">((AB5-X5)/X5)</f>
        <v>6.3088378394895839E-2</v>
      </c>
      <c r="AE5" s="26">
        <f t="shared" ref="AE5:AE19" si="11">((AC5-Y5)/Y5)</f>
        <v>6.4704753617191635E-2</v>
      </c>
      <c r="AF5" s="80">
        <v>7940188539.8599997</v>
      </c>
      <c r="AG5" s="71">
        <v>13228.58</v>
      </c>
      <c r="AH5" s="26">
        <f t="shared" ref="AH5:AH19" si="12">((AF5-AB5)/AB5)</f>
        <v>-1.8565683270498148E-2</v>
      </c>
      <c r="AI5" s="26">
        <f t="shared" ref="AI5:AI19" si="13">((AG5-AC5)/AC5)</f>
        <v>-1.8887151752842779E-2</v>
      </c>
      <c r="AJ5" s="27">
        <f>AVERAGE(F5,J5,N5,R5,V5,Z5,AD5,AH5)</f>
        <v>1.5756520994535443E-2</v>
      </c>
      <c r="AK5" s="27">
        <f>AVERAGE(G5,K5,O5,S5,W5,AA5,AE5,AI5)</f>
        <v>1.5663794596997994E-2</v>
      </c>
      <c r="AL5" s="28">
        <f>((AF5-D5)/D5)</f>
        <v>0.14387485116078005</v>
      </c>
      <c r="AM5" s="28">
        <f>((AG5-E5)/E5)</f>
        <v>0.14379861449762574</v>
      </c>
      <c r="AN5" s="29">
        <f>STDEV(F5,J5,N5,R5,V5,Z5,AD5,AH5)</f>
        <v>2.5368623502010714E-2</v>
      </c>
      <c r="AO5" s="87">
        <f>STDEV(G5,K5,O5,S5,W5,AA5,AE5,AI5)</f>
        <v>2.5842220688865384E-2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892171160.88999999</v>
      </c>
      <c r="C6" s="71">
        <v>1.82</v>
      </c>
      <c r="D6" s="80">
        <v>884770340.08000004</v>
      </c>
      <c r="E6" s="71">
        <v>1.8</v>
      </c>
      <c r="F6" s="26">
        <f>((D6-B6)/B6)</f>
        <v>-8.2952925788557577E-3</v>
      </c>
      <c r="G6" s="26">
        <f>((E6-C6)/C6)</f>
        <v>-1.0989010989010999E-2</v>
      </c>
      <c r="H6" s="80">
        <v>881553824.23000002</v>
      </c>
      <c r="I6" s="71">
        <v>1.8</v>
      </c>
      <c r="J6" s="26">
        <f t="shared" si="0"/>
        <v>-3.6354245890625014E-3</v>
      </c>
      <c r="K6" s="26">
        <f t="shared" si="1"/>
        <v>0</v>
      </c>
      <c r="L6" s="80">
        <v>898617285.83000004</v>
      </c>
      <c r="M6" s="71">
        <v>1.83</v>
      </c>
      <c r="N6" s="26">
        <f t="shared" si="2"/>
        <v>1.935611999063612E-2</v>
      </c>
      <c r="O6" s="26">
        <f t="shared" si="3"/>
        <v>1.666666666666668E-2</v>
      </c>
      <c r="P6" s="80">
        <v>913207513.61000001</v>
      </c>
      <c r="Q6" s="71">
        <v>1.86</v>
      </c>
      <c r="R6" s="26">
        <f t="shared" si="4"/>
        <v>1.6236308838109913E-2</v>
      </c>
      <c r="S6" s="26">
        <f t="shared" si="5"/>
        <v>1.6393442622950834E-2</v>
      </c>
      <c r="T6" s="80">
        <v>947882946.12</v>
      </c>
      <c r="U6" s="71">
        <v>1.93</v>
      </c>
      <c r="V6" s="26">
        <f t="shared" si="6"/>
        <v>3.7971032862973896E-2</v>
      </c>
      <c r="W6" s="26">
        <f t="shared" si="7"/>
        <v>3.7634408602150449E-2</v>
      </c>
      <c r="X6" s="80">
        <v>969258338.34000003</v>
      </c>
      <c r="Y6" s="71">
        <v>1.97</v>
      </c>
      <c r="Z6" s="26">
        <f t="shared" si="8"/>
        <v>2.2550666522165648E-2</v>
      </c>
      <c r="AA6" s="26">
        <f t="shared" si="9"/>
        <v>2.0725388601036288E-2</v>
      </c>
      <c r="AB6" s="80">
        <v>1020183928.46</v>
      </c>
      <c r="AC6" s="71">
        <v>2.08</v>
      </c>
      <c r="AD6" s="26">
        <f t="shared" si="10"/>
        <v>5.2540781033896186E-2</v>
      </c>
      <c r="AE6" s="26">
        <f t="shared" si="11"/>
        <v>5.5837563451776699E-2</v>
      </c>
      <c r="AF6" s="80">
        <v>1009334359.37</v>
      </c>
      <c r="AG6" s="71">
        <v>2.06</v>
      </c>
      <c r="AH6" s="26">
        <f t="shared" si="12"/>
        <v>-1.0634914731873694E-2</v>
      </c>
      <c r="AI6" s="26">
        <f t="shared" si="13"/>
        <v>-9.6153846153846229E-3</v>
      </c>
      <c r="AJ6" s="27">
        <f t="shared" ref="AJ6:AJ69" si="14">AVERAGE(F6,J6,N6,R6,V6,Z6,AD6,AH6)</f>
        <v>1.5761159668498729E-2</v>
      </c>
      <c r="AK6" s="27">
        <f t="shared" ref="AK6:AK69" si="15">AVERAGE(G6,K6,O6,S6,W6,AA6,AE6,AI6)</f>
        <v>1.583163429252317E-2</v>
      </c>
      <c r="AL6" s="28">
        <f t="shared" ref="AL6:AL69" si="16">((AF6-D6)/D6)</f>
        <v>0.14078683885214441</v>
      </c>
      <c r="AM6" s="28">
        <f t="shared" ref="AM6:AM69" si="17">((AG6-E6)/E6)</f>
        <v>0.14444444444444446</v>
      </c>
      <c r="AN6" s="29">
        <f t="shared" ref="AN6:AN69" si="18">STDEV(F6,J6,N6,R6,V6,Z6,AD6,AH6)</f>
        <v>2.2541894470403633E-2</v>
      </c>
      <c r="AO6" s="87">
        <f t="shared" ref="AO6:AO69" si="19">STDEV(G6,K6,O6,S6,W6,AA6,AE6,AI6)</f>
        <v>2.3047576579698116E-2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257498363.06</v>
      </c>
      <c r="C7" s="71">
        <v>130.97</v>
      </c>
      <c r="D7" s="80">
        <v>254531700.53999999</v>
      </c>
      <c r="E7" s="71">
        <v>129.58000000000001</v>
      </c>
      <c r="F7" s="26">
        <f>((D7-B7)/B7)</f>
        <v>-1.1521092735291467E-2</v>
      </c>
      <c r="G7" s="26">
        <f>((E7-C7)/C7)</f>
        <v>-1.0613117507826116E-2</v>
      </c>
      <c r="H7" s="80">
        <v>253947384.81</v>
      </c>
      <c r="I7" s="71">
        <v>129.5</v>
      </c>
      <c r="J7" s="26">
        <f t="shared" si="0"/>
        <v>-2.2956501243669774E-3</v>
      </c>
      <c r="K7" s="26">
        <f t="shared" si="1"/>
        <v>-6.1737922518916878E-4</v>
      </c>
      <c r="L7" s="80">
        <v>257305346.06</v>
      </c>
      <c r="M7" s="71">
        <v>131.55000000000001</v>
      </c>
      <c r="N7" s="26">
        <f t="shared" si="2"/>
        <v>1.3223058991185836E-2</v>
      </c>
      <c r="O7" s="26">
        <f t="shared" si="3"/>
        <v>1.5830115830115919E-2</v>
      </c>
      <c r="P7" s="80">
        <v>267270412.5</v>
      </c>
      <c r="Q7" s="71">
        <v>136.55000000000001</v>
      </c>
      <c r="R7" s="26">
        <f t="shared" si="4"/>
        <v>3.8728563524196201E-2</v>
      </c>
      <c r="S7" s="26">
        <f t="shared" si="5"/>
        <v>3.800836183960471E-2</v>
      </c>
      <c r="T7" s="80">
        <v>269576470.94</v>
      </c>
      <c r="U7" s="71">
        <v>137.78</v>
      </c>
      <c r="V7" s="26">
        <f t="shared" si="6"/>
        <v>8.6281845357648688E-3</v>
      </c>
      <c r="W7" s="26">
        <f t="shared" si="7"/>
        <v>9.0076894910288523E-3</v>
      </c>
      <c r="X7" s="80">
        <v>267569718.25</v>
      </c>
      <c r="Y7" s="71">
        <v>137.31</v>
      </c>
      <c r="Z7" s="26">
        <f t="shared" si="8"/>
        <v>-7.4440943714507019E-3</v>
      </c>
      <c r="AA7" s="26">
        <f t="shared" si="9"/>
        <v>-3.4112353026564007E-3</v>
      </c>
      <c r="AB7" s="80">
        <v>269660852.75</v>
      </c>
      <c r="AC7" s="71">
        <v>138.93</v>
      </c>
      <c r="AD7" s="26">
        <f t="shared" si="10"/>
        <v>7.8152883430784113E-3</v>
      </c>
      <c r="AE7" s="26">
        <f t="shared" si="11"/>
        <v>1.1798121039982554E-2</v>
      </c>
      <c r="AF7" s="80">
        <v>266469718.75999999</v>
      </c>
      <c r="AG7" s="71">
        <v>137.26</v>
      </c>
      <c r="AH7" s="26">
        <f t="shared" si="12"/>
        <v>-1.1833879324554682E-2</v>
      </c>
      <c r="AI7" s="26">
        <f t="shared" si="13"/>
        <v>-1.2020441949183155E-2</v>
      </c>
      <c r="AJ7" s="27">
        <f t="shared" si="14"/>
        <v>4.4125473548201856E-3</v>
      </c>
      <c r="AK7" s="27">
        <f t="shared" si="15"/>
        <v>5.9977642769846497E-3</v>
      </c>
      <c r="AL7" s="28">
        <f t="shared" si="16"/>
        <v>4.6901891570570495E-2</v>
      </c>
      <c r="AM7" s="28">
        <f t="shared" si="17"/>
        <v>5.9268405618150777E-2</v>
      </c>
      <c r="AN7" s="29">
        <f t="shared" si="18"/>
        <v>1.685217856590648E-2</v>
      </c>
      <c r="AO7" s="87">
        <f t="shared" si="19"/>
        <v>1.6461747119889288E-2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637642744.95000005</v>
      </c>
      <c r="C8" s="71">
        <v>18.43</v>
      </c>
      <c r="D8" s="80">
        <v>636043747.48000002</v>
      </c>
      <c r="E8" s="71">
        <v>18.38</v>
      </c>
      <c r="F8" s="26">
        <f>((D8-B8)/B8)</f>
        <v>-2.5076698239943308E-3</v>
      </c>
      <c r="G8" s="26">
        <f>((E8-C8)/C8)</f>
        <v>-2.7129679869777922E-3</v>
      </c>
      <c r="H8" s="80">
        <v>637808214.50999999</v>
      </c>
      <c r="I8" s="71">
        <v>18.09</v>
      </c>
      <c r="J8" s="26">
        <f t="shared" si="0"/>
        <v>2.7741284101774053E-3</v>
      </c>
      <c r="K8" s="26">
        <f t="shared" si="1"/>
        <v>-1.5778019586507028E-2</v>
      </c>
      <c r="L8" s="80">
        <v>660921701.80999994</v>
      </c>
      <c r="M8" s="71">
        <v>18.75</v>
      </c>
      <c r="N8" s="26">
        <f t="shared" si="2"/>
        <v>3.6238930095557058E-2</v>
      </c>
      <c r="O8" s="26">
        <f t="shared" si="3"/>
        <v>3.6484245439469327E-2</v>
      </c>
      <c r="P8" s="80">
        <v>688311962.39999998</v>
      </c>
      <c r="Q8" s="71">
        <v>19.899999999999999</v>
      </c>
      <c r="R8" s="26">
        <f t="shared" si="4"/>
        <v>4.1442519613123723E-2</v>
      </c>
      <c r="S8" s="26">
        <f t="shared" si="5"/>
        <v>6.1333333333333261E-2</v>
      </c>
      <c r="T8" s="80">
        <v>711473837.62</v>
      </c>
      <c r="U8" s="71">
        <v>20.51</v>
      </c>
      <c r="V8" s="26">
        <f t="shared" si="6"/>
        <v>3.3650258146378002E-2</v>
      </c>
      <c r="W8" s="26">
        <f t="shared" si="7"/>
        <v>3.0653266331658442E-2</v>
      </c>
      <c r="X8" s="80">
        <v>716391012.45000005</v>
      </c>
      <c r="Y8" s="71">
        <v>20.65</v>
      </c>
      <c r="Z8" s="26">
        <f t="shared" si="8"/>
        <v>6.9112517846739415E-3</v>
      </c>
      <c r="AA8" s="26">
        <f t="shared" si="9"/>
        <v>6.8259385665527554E-3</v>
      </c>
      <c r="AB8" s="80">
        <v>748158158.05999994</v>
      </c>
      <c r="AC8" s="71">
        <v>21.55</v>
      </c>
      <c r="AD8" s="26">
        <f t="shared" si="10"/>
        <v>4.4343305622105443E-2</v>
      </c>
      <c r="AE8" s="26">
        <f t="shared" si="11"/>
        <v>4.3583535108958946E-2</v>
      </c>
      <c r="AF8" s="80">
        <v>737207406.09000003</v>
      </c>
      <c r="AG8" s="71">
        <v>21.23</v>
      </c>
      <c r="AH8" s="26">
        <f t="shared" si="12"/>
        <v>-1.4636947885986552E-2</v>
      </c>
      <c r="AI8" s="26">
        <f t="shared" si="13"/>
        <v>-1.4849187935034815E-2</v>
      </c>
      <c r="AJ8" s="27">
        <f t="shared" si="14"/>
        <v>1.8526971995254337E-2</v>
      </c>
      <c r="AK8" s="27">
        <f t="shared" si="15"/>
        <v>1.8192517908931637E-2</v>
      </c>
      <c r="AL8" s="28">
        <f t="shared" si="16"/>
        <v>0.1590514158983711</v>
      </c>
      <c r="AM8" s="28">
        <f t="shared" si="17"/>
        <v>0.15505984766050063</v>
      </c>
      <c r="AN8" s="29">
        <f t="shared" si="18"/>
        <v>2.2864231028571384E-2</v>
      </c>
      <c r="AO8" s="87">
        <f t="shared" si="19"/>
        <v>2.8803971617368432E-2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370465405.98000002</v>
      </c>
      <c r="C9" s="71">
        <v>178.81569999999999</v>
      </c>
      <c r="D9" s="80">
        <v>367332696.42000002</v>
      </c>
      <c r="E9" s="71">
        <v>177.46</v>
      </c>
      <c r="F9" s="26">
        <f>((D9-B9)/B9)</f>
        <v>-8.456145997527028E-3</v>
      </c>
      <c r="G9" s="26">
        <f>((E9-C9)/C9)</f>
        <v>-7.5815490474269581E-3</v>
      </c>
      <c r="H9" s="80">
        <v>370797650.86000001</v>
      </c>
      <c r="I9" s="71">
        <v>179.18600000000001</v>
      </c>
      <c r="J9" s="26">
        <f t="shared" si="0"/>
        <v>9.4327416910316257E-3</v>
      </c>
      <c r="K9" s="26">
        <f t="shared" si="1"/>
        <v>9.7261354671475207E-3</v>
      </c>
      <c r="L9" s="80">
        <v>374967258.58999997</v>
      </c>
      <c r="M9" s="71">
        <v>182.94399999999999</v>
      </c>
      <c r="N9" s="26">
        <f t="shared" si="2"/>
        <v>1.1244968031294931E-2</v>
      </c>
      <c r="O9" s="26">
        <f t="shared" si="3"/>
        <v>2.0972620628843665E-2</v>
      </c>
      <c r="P9" s="80">
        <v>390079933.38999999</v>
      </c>
      <c r="Q9" s="71">
        <v>189.3783</v>
      </c>
      <c r="R9" s="26">
        <f t="shared" si="4"/>
        <v>4.030398509146807E-2</v>
      </c>
      <c r="S9" s="26">
        <f t="shared" si="5"/>
        <v>3.5170871960818653E-2</v>
      </c>
      <c r="T9" s="80">
        <v>407909296.64999998</v>
      </c>
      <c r="U9" s="71">
        <v>196.74860000000001</v>
      </c>
      <c r="V9" s="26">
        <f t="shared" si="6"/>
        <v>4.5706948073574144E-2</v>
      </c>
      <c r="W9" s="26">
        <f t="shared" si="7"/>
        <v>3.8918397725610669E-2</v>
      </c>
      <c r="X9" s="80">
        <v>422475435.24000001</v>
      </c>
      <c r="Y9" s="71">
        <v>196.74860000000001</v>
      </c>
      <c r="Z9" s="26">
        <f t="shared" si="8"/>
        <v>3.5709258674970268E-2</v>
      </c>
      <c r="AA9" s="26">
        <f t="shared" si="9"/>
        <v>0</v>
      </c>
      <c r="AB9" s="80">
        <v>434054482.43000001</v>
      </c>
      <c r="AC9" s="71">
        <v>208.3117</v>
      </c>
      <c r="AD9" s="26">
        <f t="shared" si="10"/>
        <v>2.7407622370806406E-2</v>
      </c>
      <c r="AE9" s="26">
        <f t="shared" si="11"/>
        <v>5.8770939157889765E-2</v>
      </c>
      <c r="AF9" s="80">
        <v>432333364.64999998</v>
      </c>
      <c r="AG9" s="71">
        <v>207.59809999999999</v>
      </c>
      <c r="AH9" s="26">
        <f t="shared" si="12"/>
        <v>-3.9652113955017058E-3</v>
      </c>
      <c r="AI9" s="26">
        <f t="shared" si="13"/>
        <v>-3.4256357180130247E-3</v>
      </c>
      <c r="AJ9" s="27">
        <f t="shared" si="14"/>
        <v>1.967302081751459E-2</v>
      </c>
      <c r="AK9" s="27">
        <f t="shared" si="15"/>
        <v>1.9068972521858789E-2</v>
      </c>
      <c r="AL9" s="28">
        <f t="shared" si="16"/>
        <v>0.1769531241392126</v>
      </c>
      <c r="AM9" s="28">
        <f t="shared" si="17"/>
        <v>0.16983038431195752</v>
      </c>
      <c r="AN9" s="29">
        <f t="shared" si="18"/>
        <v>2.0515842238470014E-2</v>
      </c>
      <c r="AO9" s="87">
        <f t="shared" si="19"/>
        <v>2.3604820616608999E-2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1863565110.46</v>
      </c>
      <c r="C10" s="71">
        <v>1.0024999999999999</v>
      </c>
      <c r="D10" s="71">
        <v>1827809180.9000001</v>
      </c>
      <c r="E10" s="71">
        <v>0.98570000000000002</v>
      </c>
      <c r="F10" s="26">
        <f>((D10-B10)/B10)</f>
        <v>-1.9186842122824458E-2</v>
      </c>
      <c r="G10" s="26">
        <f>((E10-C10)/C10)</f>
        <v>-1.675810473815454E-2</v>
      </c>
      <c r="H10" s="71">
        <v>1818877746.8</v>
      </c>
      <c r="I10" s="71">
        <v>0.98089999999999999</v>
      </c>
      <c r="J10" s="26">
        <f t="shared" si="0"/>
        <v>-4.8864149460078592E-3</v>
      </c>
      <c r="K10" s="26">
        <f t="shared" si="1"/>
        <v>-4.8696357918230964E-3</v>
      </c>
      <c r="L10" s="71">
        <v>1820364449.52</v>
      </c>
      <c r="M10" s="71">
        <v>0.98170000000000002</v>
      </c>
      <c r="N10" s="26">
        <f t="shared" si="2"/>
        <v>8.1737363746168439E-4</v>
      </c>
      <c r="O10" s="26">
        <f t="shared" si="3"/>
        <v>8.1557753083904877E-4</v>
      </c>
      <c r="P10" s="71">
        <v>1846983839.3499999</v>
      </c>
      <c r="Q10" s="71">
        <v>0.99629999999999996</v>
      </c>
      <c r="R10" s="26">
        <f t="shared" si="4"/>
        <v>1.4623110134357445E-2</v>
      </c>
      <c r="S10" s="26">
        <f t="shared" si="5"/>
        <v>1.4872160537842464E-2</v>
      </c>
      <c r="T10" s="71">
        <v>1861969539.8699999</v>
      </c>
      <c r="U10" s="71">
        <v>1.0085999999999999</v>
      </c>
      <c r="V10" s="26">
        <f t="shared" si="6"/>
        <v>8.1136067358736751E-3</v>
      </c>
      <c r="W10" s="26">
        <f t="shared" si="7"/>
        <v>1.2345679012345658E-2</v>
      </c>
      <c r="X10" s="71">
        <v>1935942702.73</v>
      </c>
      <c r="Y10" s="71">
        <v>1.0487</v>
      </c>
      <c r="Z10" s="26">
        <f t="shared" si="8"/>
        <v>3.9728449513285184E-2</v>
      </c>
      <c r="AA10" s="26">
        <f t="shared" si="9"/>
        <v>3.9758080507634373E-2</v>
      </c>
      <c r="AB10" s="71">
        <v>2110188793.95</v>
      </c>
      <c r="AC10" s="71">
        <v>1.143</v>
      </c>
      <c r="AD10" s="26">
        <f t="shared" si="10"/>
        <v>9.0005810076033838E-2</v>
      </c>
      <c r="AE10" s="26">
        <f t="shared" si="11"/>
        <v>8.9920854391150995E-2</v>
      </c>
      <c r="AF10" s="71">
        <v>2134140241.1800001</v>
      </c>
      <c r="AG10" s="71">
        <v>1.49</v>
      </c>
      <c r="AH10" s="26">
        <f t="shared" si="12"/>
        <v>1.1350381206965852E-2</v>
      </c>
      <c r="AI10" s="26">
        <f t="shared" si="13"/>
        <v>0.30358705161854765</v>
      </c>
      <c r="AJ10" s="27">
        <f t="shared" si="14"/>
        <v>1.7570684279393171E-2</v>
      </c>
      <c r="AK10" s="27">
        <f t="shared" si="15"/>
        <v>5.4958957883547821E-2</v>
      </c>
      <c r="AL10" s="28">
        <f t="shared" si="16"/>
        <v>0.16759466112822827</v>
      </c>
      <c r="AM10" s="28">
        <f t="shared" si="17"/>
        <v>0.51161611037841126</v>
      </c>
      <c r="AN10" s="29">
        <f t="shared" si="18"/>
        <v>3.3828857416934921E-2</v>
      </c>
      <c r="AO10" s="87">
        <f t="shared" si="19"/>
        <v>0.10579392101127022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2306710596.8299999</v>
      </c>
      <c r="C11" s="71">
        <v>21.467199999999998</v>
      </c>
      <c r="D11" s="71">
        <v>2302315576.4499998</v>
      </c>
      <c r="E11" s="71">
        <v>21.418099999999999</v>
      </c>
      <c r="F11" s="26">
        <f>((D11-B11)/B11)</f>
        <v>-1.9053193695125765E-3</v>
      </c>
      <c r="G11" s="26">
        <f>((E11-C11)/C11)</f>
        <v>-2.287210255645788E-3</v>
      </c>
      <c r="H11" s="71">
        <v>2287125831.5999999</v>
      </c>
      <c r="I11" s="71">
        <v>21.368600000000001</v>
      </c>
      <c r="J11" s="26">
        <f t="shared" si="0"/>
        <v>-6.5975946153399899E-3</v>
      </c>
      <c r="K11" s="26">
        <f t="shared" si="1"/>
        <v>-2.3111293718863168E-3</v>
      </c>
      <c r="L11" s="71">
        <v>2344643691.3099999</v>
      </c>
      <c r="M11" s="71">
        <v>21.9072</v>
      </c>
      <c r="N11" s="26">
        <f t="shared" si="2"/>
        <v>2.5148533113179168E-2</v>
      </c>
      <c r="O11" s="26">
        <f t="shared" si="3"/>
        <v>2.5205207641118221E-2</v>
      </c>
      <c r="P11" s="71">
        <v>2360379343.5300002</v>
      </c>
      <c r="Q11" s="71">
        <v>22.0702</v>
      </c>
      <c r="R11" s="26">
        <f t="shared" si="4"/>
        <v>6.7113191988708697E-3</v>
      </c>
      <c r="S11" s="26">
        <f t="shared" si="5"/>
        <v>7.4404761904762022E-3</v>
      </c>
      <c r="T11" s="71">
        <v>2424801167.7199998</v>
      </c>
      <c r="U11" s="71">
        <v>22.644600000000001</v>
      </c>
      <c r="V11" s="26">
        <f t="shared" si="6"/>
        <v>2.7292996088355569E-2</v>
      </c>
      <c r="W11" s="26">
        <f t="shared" si="7"/>
        <v>2.6026044168154374E-2</v>
      </c>
      <c r="X11" s="71">
        <v>2460719933.9200001</v>
      </c>
      <c r="Y11" s="71">
        <v>22.9727</v>
      </c>
      <c r="Z11" s="26">
        <f t="shared" si="8"/>
        <v>1.4813076914580219E-2</v>
      </c>
      <c r="AA11" s="26">
        <f t="shared" si="9"/>
        <v>1.4489105570422933E-2</v>
      </c>
      <c r="AB11" s="71">
        <v>2543047811.7600002</v>
      </c>
      <c r="AC11" s="71">
        <v>24.0243</v>
      </c>
      <c r="AD11" s="26">
        <f t="shared" si="10"/>
        <v>3.3456825665182217E-2</v>
      </c>
      <c r="AE11" s="26">
        <f t="shared" si="11"/>
        <v>4.5776073339224406E-2</v>
      </c>
      <c r="AF11" s="71">
        <v>2496547627.48</v>
      </c>
      <c r="AG11" s="71">
        <v>23.7424</v>
      </c>
      <c r="AH11" s="26">
        <f t="shared" si="12"/>
        <v>-1.8285218258565977E-2</v>
      </c>
      <c r="AI11" s="26">
        <f t="shared" si="13"/>
        <v>-1.1733952706218298E-2</v>
      </c>
      <c r="AJ11" s="27">
        <f t="shared" si="14"/>
        <v>1.0079327342093687E-2</v>
      </c>
      <c r="AK11" s="27">
        <f t="shared" si="15"/>
        <v>1.2825576821955717E-2</v>
      </c>
      <c r="AL11" s="28">
        <f t="shared" si="16"/>
        <v>8.4363782713702373E-2</v>
      </c>
      <c r="AM11" s="28">
        <f t="shared" si="17"/>
        <v>0.1085203636176879</v>
      </c>
      <c r="AN11" s="29">
        <f t="shared" si="18"/>
        <v>1.8244175492858134E-2</v>
      </c>
      <c r="AO11" s="87">
        <f t="shared" si="19"/>
        <v>1.8919740836024587E-2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387126425.38999999</v>
      </c>
      <c r="C12" s="71">
        <v>159.54</v>
      </c>
      <c r="D12" s="71">
        <v>379361741.69999999</v>
      </c>
      <c r="E12" s="71">
        <v>156.75</v>
      </c>
      <c r="F12" s="26">
        <f>((D12-B12)/B12)</f>
        <v>-2.0057229836939389E-2</v>
      </c>
      <c r="G12" s="26">
        <f>((E12-C12)/C12)</f>
        <v>-1.7487777359909692E-2</v>
      </c>
      <c r="H12" s="71">
        <v>385729630.83999997</v>
      </c>
      <c r="I12" s="71">
        <v>159.38</v>
      </c>
      <c r="J12" s="26">
        <f t="shared" si="0"/>
        <v>1.6785796879422082E-2</v>
      </c>
      <c r="K12" s="26">
        <f t="shared" si="1"/>
        <v>1.677830940988833E-2</v>
      </c>
      <c r="L12" s="71">
        <v>394706548.20999998</v>
      </c>
      <c r="M12" s="71">
        <v>162.62</v>
      </c>
      <c r="N12" s="26">
        <f t="shared" si="2"/>
        <v>2.3272563610037041E-2</v>
      </c>
      <c r="O12" s="26">
        <f t="shared" si="3"/>
        <v>2.0328773999247141E-2</v>
      </c>
      <c r="P12" s="71">
        <v>397257345.00999999</v>
      </c>
      <c r="Q12" s="71">
        <v>164.53</v>
      </c>
      <c r="R12" s="26">
        <f t="shared" si="4"/>
        <v>6.4625145226698492E-3</v>
      </c>
      <c r="S12" s="26">
        <f t="shared" si="5"/>
        <v>1.1745172795474089E-2</v>
      </c>
      <c r="T12" s="71">
        <v>412518019.93000001</v>
      </c>
      <c r="U12" s="71">
        <v>170.69</v>
      </c>
      <c r="V12" s="26">
        <f t="shared" si="6"/>
        <v>3.8415085615637556E-2</v>
      </c>
      <c r="W12" s="26">
        <f t="shared" si="7"/>
        <v>3.7439980550659432E-2</v>
      </c>
      <c r="X12" s="71">
        <v>412518019.93000001</v>
      </c>
      <c r="Y12" s="71">
        <v>171.55</v>
      </c>
      <c r="Z12" s="26">
        <f t="shared" si="8"/>
        <v>0</v>
      </c>
      <c r="AA12" s="26">
        <f t="shared" si="9"/>
        <v>5.0383736598512722E-3</v>
      </c>
      <c r="AB12" s="71">
        <v>434421095.51999998</v>
      </c>
      <c r="AC12" s="71">
        <v>177.69</v>
      </c>
      <c r="AD12" s="26">
        <f t="shared" si="10"/>
        <v>5.3096045582970403E-2</v>
      </c>
      <c r="AE12" s="26">
        <f t="shared" si="11"/>
        <v>3.5791314485572635E-2</v>
      </c>
      <c r="AF12" s="71">
        <v>432483385.06</v>
      </c>
      <c r="AG12" s="71">
        <v>176.77</v>
      </c>
      <c r="AH12" s="26">
        <f t="shared" si="12"/>
        <v>-4.4604428283588496E-3</v>
      </c>
      <c r="AI12" s="26">
        <f t="shared" si="13"/>
        <v>-5.1775564184815548E-3</v>
      </c>
      <c r="AJ12" s="27">
        <f t="shared" si="14"/>
        <v>1.4189291693179838E-2</v>
      </c>
      <c r="AK12" s="27">
        <f t="shared" si="15"/>
        <v>1.3057073890287707E-2</v>
      </c>
      <c r="AL12" s="28">
        <f t="shared" si="16"/>
        <v>0.14002899481099682</v>
      </c>
      <c r="AM12" s="28">
        <f t="shared" si="17"/>
        <v>0.12771929824561409</v>
      </c>
      <c r="AN12" s="29">
        <f t="shared" si="18"/>
        <v>2.3819404383058063E-2</v>
      </c>
      <c r="AO12" s="87">
        <f t="shared" si="19"/>
        <v>1.8934501265384859E-2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253864944.66</v>
      </c>
      <c r="C13" s="71">
        <v>12.459300000000001</v>
      </c>
      <c r="D13" s="71">
        <v>250412344.37</v>
      </c>
      <c r="E13" s="71">
        <v>12.254300000000001</v>
      </c>
      <c r="F13" s="26">
        <f>((D13-B13)/B13)</f>
        <v>-1.3600145914687202E-2</v>
      </c>
      <c r="G13" s="26">
        <f>((E13-C13)/C13)</f>
        <v>-1.6453572833144723E-2</v>
      </c>
      <c r="H13" s="71">
        <v>254248145.19</v>
      </c>
      <c r="I13" s="71">
        <v>12.4451</v>
      </c>
      <c r="J13" s="26">
        <f t="shared" si="0"/>
        <v>1.5317938217663725E-2</v>
      </c>
      <c r="K13" s="26">
        <f t="shared" si="1"/>
        <v>1.5570044800600556E-2</v>
      </c>
      <c r="L13" s="71">
        <v>263243067.71000001</v>
      </c>
      <c r="M13" s="71">
        <v>12.86</v>
      </c>
      <c r="N13" s="26">
        <f t="shared" si="2"/>
        <v>3.5378517759797591E-2</v>
      </c>
      <c r="O13" s="26">
        <f t="shared" si="3"/>
        <v>3.3338422350965388E-2</v>
      </c>
      <c r="P13" s="71">
        <v>270242455.61000001</v>
      </c>
      <c r="Q13" s="71">
        <v>13.104799999999999</v>
      </c>
      <c r="R13" s="26">
        <f t="shared" si="4"/>
        <v>2.658906827400612E-2</v>
      </c>
      <c r="S13" s="26">
        <f t="shared" si="5"/>
        <v>1.9035769828926883E-2</v>
      </c>
      <c r="T13" s="71">
        <v>295650056.41000003</v>
      </c>
      <c r="U13" s="71">
        <v>13.848699999999999</v>
      </c>
      <c r="V13" s="26">
        <f t="shared" si="6"/>
        <v>9.4017798730584926E-2</v>
      </c>
      <c r="W13" s="26">
        <f t="shared" si="7"/>
        <v>5.6765459984127957E-2</v>
      </c>
      <c r="X13" s="71">
        <v>292127729.95999998</v>
      </c>
      <c r="Y13" s="71">
        <v>13.6996</v>
      </c>
      <c r="Z13" s="26">
        <f t="shared" si="8"/>
        <v>-1.1913836556538228E-2</v>
      </c>
      <c r="AA13" s="26">
        <f t="shared" si="9"/>
        <v>-1.0766353520546976E-2</v>
      </c>
      <c r="AB13" s="71">
        <v>310676557.80000001</v>
      </c>
      <c r="AC13" s="71">
        <v>14.191800000000001</v>
      </c>
      <c r="AD13" s="26">
        <f t="shared" si="10"/>
        <v>6.3495608042892268E-2</v>
      </c>
      <c r="AE13" s="26">
        <f t="shared" si="11"/>
        <v>3.5928056293614445E-2</v>
      </c>
      <c r="AF13" s="71">
        <v>290011347.58999997</v>
      </c>
      <c r="AG13" s="71">
        <v>13.193300000000001</v>
      </c>
      <c r="AH13" s="26">
        <f t="shared" si="12"/>
        <v>-6.6516799195719803E-2</v>
      </c>
      <c r="AI13" s="26">
        <f t="shared" si="13"/>
        <v>-7.0357530404881685E-2</v>
      </c>
      <c r="AJ13" s="27">
        <f t="shared" si="14"/>
        <v>1.7846018669749927E-2</v>
      </c>
      <c r="AK13" s="27">
        <f t="shared" si="15"/>
        <v>7.8825370624577319E-3</v>
      </c>
      <c r="AL13" s="28">
        <f t="shared" si="16"/>
        <v>0.15813518826168549</v>
      </c>
      <c r="AM13" s="28">
        <f t="shared" si="17"/>
        <v>7.6626163877169653E-2</v>
      </c>
      <c r="AN13" s="29">
        <f t="shared" si="18"/>
        <v>4.966723698408599E-2</v>
      </c>
      <c r="AO13" s="87">
        <f t="shared" si="19"/>
        <v>3.9765601244976585E-2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348832404.11000001</v>
      </c>
      <c r="C14" s="71">
        <v>3100.4</v>
      </c>
      <c r="D14" s="80">
        <v>343246182.60000002</v>
      </c>
      <c r="E14" s="71">
        <v>3050.61</v>
      </c>
      <c r="F14" s="26">
        <f>((D14-B14)/B14)</f>
        <v>-1.6014055587102064E-2</v>
      </c>
      <c r="G14" s="26">
        <f>((E14-C14)/C14)</f>
        <v>-1.6059218165398001E-2</v>
      </c>
      <c r="H14" s="80">
        <v>345745078.56</v>
      </c>
      <c r="I14" s="71">
        <v>2462.81</v>
      </c>
      <c r="J14" s="26">
        <f t="shared" si="0"/>
        <v>7.2801857287137046E-3</v>
      </c>
      <c r="K14" s="26">
        <f t="shared" si="1"/>
        <v>-0.19268277492042579</v>
      </c>
      <c r="L14" s="80">
        <v>351066527.52999997</v>
      </c>
      <c r="M14" s="71">
        <v>3120.24</v>
      </c>
      <c r="N14" s="26">
        <f t="shared" si="2"/>
        <v>1.5391250085650876E-2</v>
      </c>
      <c r="O14" s="26">
        <f t="shared" si="3"/>
        <v>0.26694304473345482</v>
      </c>
      <c r="P14" s="80">
        <v>359746075.61000001</v>
      </c>
      <c r="Q14" s="71">
        <v>3197.44</v>
      </c>
      <c r="R14" s="26">
        <f t="shared" si="4"/>
        <v>2.472337121133926E-2</v>
      </c>
      <c r="S14" s="26">
        <f t="shared" si="5"/>
        <v>2.4741686536933146E-2</v>
      </c>
      <c r="T14" s="80">
        <v>372201305.02999997</v>
      </c>
      <c r="U14" s="71">
        <v>3308.27</v>
      </c>
      <c r="V14" s="26">
        <f t="shared" si="6"/>
        <v>3.4622280170479594E-2</v>
      </c>
      <c r="W14" s="26">
        <f t="shared" si="7"/>
        <v>3.4662104683746975E-2</v>
      </c>
      <c r="X14" s="80">
        <v>379278839.49000001</v>
      </c>
      <c r="Y14" s="71">
        <v>3371.32</v>
      </c>
      <c r="Z14" s="26">
        <f t="shared" si="8"/>
        <v>1.9015340259028856E-2</v>
      </c>
      <c r="AA14" s="26">
        <f t="shared" si="9"/>
        <v>1.9058299352834013E-2</v>
      </c>
      <c r="AB14" s="80">
        <v>389563636.64999998</v>
      </c>
      <c r="AC14" s="71">
        <v>3462.86</v>
      </c>
      <c r="AD14" s="26">
        <f t="shared" si="10"/>
        <v>2.7116717541715463E-2</v>
      </c>
      <c r="AE14" s="26">
        <f t="shared" si="11"/>
        <v>2.7152569320028939E-2</v>
      </c>
      <c r="AF14" s="80">
        <v>383819943.98000002</v>
      </c>
      <c r="AG14" s="71">
        <v>3410.78</v>
      </c>
      <c r="AH14" s="26">
        <f t="shared" si="12"/>
        <v>-1.4743913778483199E-2</v>
      </c>
      <c r="AI14" s="26">
        <f t="shared" si="13"/>
        <v>-1.5039591551492098E-2</v>
      </c>
      <c r="AJ14" s="27">
        <f t="shared" si="14"/>
        <v>1.2173896953917813E-2</v>
      </c>
      <c r="AK14" s="27">
        <f t="shared" si="15"/>
        <v>1.8597014998710248E-2</v>
      </c>
      <c r="AL14" s="28">
        <f t="shared" si="16"/>
        <v>0.11820600908847513</v>
      </c>
      <c r="AM14" s="28">
        <f t="shared" si="17"/>
        <v>0.11806491160784238</v>
      </c>
      <c r="AN14" s="29">
        <f t="shared" si="18"/>
        <v>1.8841221603561421E-2</v>
      </c>
      <c r="AO14" s="87">
        <f t="shared" si="19"/>
        <v>0.12479504929427536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249533970.43000001</v>
      </c>
      <c r="C15" s="71">
        <v>144.16</v>
      </c>
      <c r="D15" s="80">
        <v>248079351.48374</v>
      </c>
      <c r="E15" s="71">
        <v>142.97252794223138</v>
      </c>
      <c r="F15" s="26">
        <f>((D15-B15)/B15)</f>
        <v>-5.8293423687099111E-3</v>
      </c>
      <c r="G15" s="26">
        <f>((E15-C15)/C15)</f>
        <v>-8.2371813108255837E-3</v>
      </c>
      <c r="H15" s="80">
        <v>251222472.49000001</v>
      </c>
      <c r="I15" s="71">
        <v>144.47</v>
      </c>
      <c r="J15" s="26">
        <f t="shared" si="0"/>
        <v>1.2669821117562938E-2</v>
      </c>
      <c r="K15" s="26">
        <f t="shared" si="1"/>
        <v>1.0473844726125833E-2</v>
      </c>
      <c r="L15" s="80">
        <v>259588985.58000001</v>
      </c>
      <c r="M15" s="71">
        <v>147.94695104425867</v>
      </c>
      <c r="N15" s="26">
        <f t="shared" si="2"/>
        <v>3.3303203360252873E-2</v>
      </c>
      <c r="O15" s="26">
        <f t="shared" si="3"/>
        <v>2.406694153982605E-2</v>
      </c>
      <c r="P15" s="80">
        <v>262414341.22</v>
      </c>
      <c r="Q15" s="71">
        <v>149.34551170816195</v>
      </c>
      <c r="R15" s="26">
        <f t="shared" si="4"/>
        <v>1.088395809123908E-2</v>
      </c>
      <c r="S15" s="26">
        <f t="shared" si="5"/>
        <v>9.4531225823295262E-3</v>
      </c>
      <c r="T15" s="80">
        <v>266721698.63999999</v>
      </c>
      <c r="U15" s="71">
        <v>152.30338074881135</v>
      </c>
      <c r="V15" s="26">
        <f t="shared" si="6"/>
        <v>1.6414336960299106E-2</v>
      </c>
      <c r="W15" s="26">
        <f t="shared" si="7"/>
        <v>1.9805543580241034E-2</v>
      </c>
      <c r="X15" s="80">
        <v>268250683.66</v>
      </c>
      <c r="Y15" s="71">
        <v>152.81</v>
      </c>
      <c r="Z15" s="26">
        <f t="shared" si="8"/>
        <v>5.7325108073179856E-3</v>
      </c>
      <c r="AA15" s="26">
        <f t="shared" si="9"/>
        <v>3.3263821767962076E-3</v>
      </c>
      <c r="AB15" s="80">
        <v>284059636.25999999</v>
      </c>
      <c r="AC15" s="71">
        <v>159.1141526572336</v>
      </c>
      <c r="AD15" s="26">
        <f t="shared" si="10"/>
        <v>5.8933503483768884E-2</v>
      </c>
      <c r="AE15" s="26">
        <f t="shared" si="11"/>
        <v>4.1254843643960482E-2</v>
      </c>
      <c r="AF15" s="80">
        <v>283165920.37561297</v>
      </c>
      <c r="AG15" s="71">
        <v>156.69922307170782</v>
      </c>
      <c r="AH15" s="26">
        <f t="shared" si="12"/>
        <v>-3.1462262507757264E-3</v>
      </c>
      <c r="AI15" s="26">
        <f t="shared" si="13"/>
        <v>-1.5177339948684926E-2</v>
      </c>
      <c r="AJ15" s="27">
        <f t="shared" si="14"/>
        <v>1.6120220650119404E-2</v>
      </c>
      <c r="AK15" s="27">
        <f t="shared" si="15"/>
        <v>1.0620769623721079E-2</v>
      </c>
      <c r="AL15" s="28">
        <f t="shared" si="16"/>
        <v>0.14143284671627607</v>
      </c>
      <c r="AM15" s="28">
        <f t="shared" si="17"/>
        <v>9.6009319601754295E-2</v>
      </c>
      <c r="AN15" s="29">
        <f t="shared" si="18"/>
        <v>2.1140773392446195E-2</v>
      </c>
      <c r="AO15" s="87">
        <f t="shared" si="19"/>
        <v>1.8045038687492146E-2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325689551.66000003</v>
      </c>
      <c r="C16" s="71">
        <v>1.31</v>
      </c>
      <c r="D16" s="80">
        <v>321941155.88999999</v>
      </c>
      <c r="E16" s="71">
        <v>1.29</v>
      </c>
      <c r="F16" s="26">
        <f>((D16-B16)/B16)</f>
        <v>-1.1509106604417989E-2</v>
      </c>
      <c r="G16" s="26">
        <f>((E16-C16)/C16)</f>
        <v>-1.5267175572519097E-2</v>
      </c>
      <c r="H16" s="80">
        <v>332547590.54000002</v>
      </c>
      <c r="I16" s="71">
        <v>1.3335999999999999</v>
      </c>
      <c r="J16" s="26">
        <f t="shared" si="0"/>
        <v>3.2945258647279055E-2</v>
      </c>
      <c r="K16" s="26">
        <f t="shared" si="1"/>
        <v>3.3798449612402991E-2</v>
      </c>
      <c r="L16" s="80">
        <v>322558659.74000001</v>
      </c>
      <c r="M16" s="71">
        <v>1.29</v>
      </c>
      <c r="N16" s="26">
        <f t="shared" si="2"/>
        <v>-3.003759787818552E-2</v>
      </c>
      <c r="O16" s="26">
        <f t="shared" si="3"/>
        <v>-3.2693461307738349E-2</v>
      </c>
      <c r="P16" s="80">
        <v>323232149.88</v>
      </c>
      <c r="Q16" s="71">
        <v>1.3</v>
      </c>
      <c r="R16" s="26">
        <f t="shared" si="4"/>
        <v>2.0879617386271873E-3</v>
      </c>
      <c r="S16" s="26">
        <f t="shared" si="5"/>
        <v>7.7519379844961309E-3</v>
      </c>
      <c r="T16" s="80">
        <v>326289476.83999997</v>
      </c>
      <c r="U16" s="71">
        <v>1.31</v>
      </c>
      <c r="V16" s="26">
        <f t="shared" si="6"/>
        <v>9.4586103552354306E-3</v>
      </c>
      <c r="W16" s="26">
        <f t="shared" si="7"/>
        <v>7.6923076923076988E-3</v>
      </c>
      <c r="X16" s="80">
        <v>339764612.47000003</v>
      </c>
      <c r="Y16" s="71">
        <v>1.36</v>
      </c>
      <c r="Z16" s="26">
        <f t="shared" si="8"/>
        <v>4.1298100571621414E-2</v>
      </c>
      <c r="AA16" s="26">
        <f t="shared" si="9"/>
        <v>3.8167938931297746E-2</v>
      </c>
      <c r="AB16" s="80">
        <v>352511230.19999999</v>
      </c>
      <c r="AC16" s="71">
        <v>1.41</v>
      </c>
      <c r="AD16" s="26">
        <f t="shared" si="10"/>
        <v>3.7516025101423531E-2</v>
      </c>
      <c r="AE16" s="26">
        <f t="shared" si="11"/>
        <v>3.6764705882352811E-2</v>
      </c>
      <c r="AF16" s="80">
        <v>349039733.39999998</v>
      </c>
      <c r="AG16" s="71">
        <v>1.39</v>
      </c>
      <c r="AH16" s="26">
        <f t="shared" si="12"/>
        <v>-9.8479041306866483E-3</v>
      </c>
      <c r="AI16" s="26">
        <f t="shared" si="13"/>
        <v>-1.4184397163120581E-2</v>
      </c>
      <c r="AJ16" s="27">
        <f t="shared" si="14"/>
        <v>8.9889184751120576E-3</v>
      </c>
      <c r="AK16" s="27">
        <f t="shared" si="15"/>
        <v>7.753788257434919E-3</v>
      </c>
      <c r="AL16" s="28">
        <f t="shared" si="16"/>
        <v>8.417245516525064E-2</v>
      </c>
      <c r="AM16" s="28">
        <f t="shared" si="17"/>
        <v>7.7519379844961128E-2</v>
      </c>
      <c r="AN16" s="29">
        <f t="shared" si="18"/>
        <v>2.6124681831876894E-2</v>
      </c>
      <c r="AO16" s="87">
        <f t="shared" si="19"/>
        <v>2.69714421025136E-2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287034647.75999999</v>
      </c>
      <c r="C17" s="71">
        <v>1.4729000000000001</v>
      </c>
      <c r="D17" s="71">
        <v>276140404.32999998</v>
      </c>
      <c r="E17" s="71">
        <v>1.4151</v>
      </c>
      <c r="F17" s="26">
        <f>((D17-B17)/B17)</f>
        <v>-3.7954454331621583E-2</v>
      </c>
      <c r="G17" s="26">
        <f>((E17-C17)/C17)</f>
        <v>-3.9242311086971328E-2</v>
      </c>
      <c r="H17" s="71">
        <v>283163689.63</v>
      </c>
      <c r="I17" s="71">
        <v>1.4513</v>
      </c>
      <c r="J17" s="26">
        <f t="shared" si="0"/>
        <v>2.5433747433812243E-2</v>
      </c>
      <c r="K17" s="26">
        <f t="shared" si="1"/>
        <v>2.5581231008409307E-2</v>
      </c>
      <c r="L17" s="71">
        <v>292908223.49000001</v>
      </c>
      <c r="M17" s="71">
        <v>1.5012000000000001</v>
      </c>
      <c r="N17" s="26">
        <f t="shared" si="2"/>
        <v>3.4413077018218163E-2</v>
      </c>
      <c r="O17" s="26">
        <f t="shared" si="3"/>
        <v>3.4382966995107872E-2</v>
      </c>
      <c r="P17" s="71">
        <v>298998114.81</v>
      </c>
      <c r="Q17" s="71">
        <v>1.5327</v>
      </c>
      <c r="R17" s="26">
        <f t="shared" si="4"/>
        <v>2.0791124426070968E-2</v>
      </c>
      <c r="S17" s="26">
        <f t="shared" si="5"/>
        <v>2.0983213429256502E-2</v>
      </c>
      <c r="T17" s="71">
        <v>304754840.89999998</v>
      </c>
      <c r="U17" s="71">
        <v>1.5624</v>
      </c>
      <c r="V17" s="26">
        <f t="shared" si="6"/>
        <v>1.9253385907326261E-2</v>
      </c>
      <c r="W17" s="26">
        <f t="shared" si="7"/>
        <v>1.9377568995889646E-2</v>
      </c>
      <c r="X17" s="71">
        <v>303905804.61000001</v>
      </c>
      <c r="Y17" s="71">
        <v>1.5585</v>
      </c>
      <c r="Z17" s="26">
        <f t="shared" si="8"/>
        <v>-2.785964900483922E-3</v>
      </c>
      <c r="AA17" s="26">
        <f t="shared" si="9"/>
        <v>-2.4961597542242798E-3</v>
      </c>
      <c r="AB17" s="71">
        <v>323792606.38</v>
      </c>
      <c r="AC17" s="71">
        <v>1.6600999999999999</v>
      </c>
      <c r="AD17" s="26">
        <f t="shared" si="10"/>
        <v>6.5437387073012845E-2</v>
      </c>
      <c r="AE17" s="26">
        <f t="shared" si="11"/>
        <v>6.5190888675007969E-2</v>
      </c>
      <c r="AF17" s="71">
        <v>313968954.5</v>
      </c>
      <c r="AG17" s="71">
        <v>1.6106</v>
      </c>
      <c r="AH17" s="26">
        <f t="shared" si="12"/>
        <v>-3.0339333531510748E-2</v>
      </c>
      <c r="AI17" s="26">
        <f t="shared" si="13"/>
        <v>-2.9817480874646033E-2</v>
      </c>
      <c r="AJ17" s="27">
        <f t="shared" si="14"/>
        <v>1.1781121136853029E-2</v>
      </c>
      <c r="AK17" s="27">
        <f t="shared" si="15"/>
        <v>1.1744989673478708E-2</v>
      </c>
      <c r="AL17" s="28">
        <f t="shared" si="16"/>
        <v>0.13699027587717019</v>
      </c>
      <c r="AM17" s="28">
        <f t="shared" si="17"/>
        <v>0.13815278072221046</v>
      </c>
      <c r="AN17" s="29">
        <f t="shared" si="18"/>
        <v>3.4173025223273396E-2</v>
      </c>
      <c r="AO17" s="87">
        <f t="shared" si="19"/>
        <v>3.429689467569895E-2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437099684.80000001</v>
      </c>
      <c r="C18" s="71">
        <v>143.2242</v>
      </c>
      <c r="D18" s="71">
        <v>424231545.13</v>
      </c>
      <c r="E18" s="71">
        <v>138.60669999999999</v>
      </c>
      <c r="F18" s="26">
        <f>((D18-B18)/B18)</f>
        <v>-2.943982829886501E-2</v>
      </c>
      <c r="G18" s="26">
        <f>((E18-C18)/C18)</f>
        <v>-3.2239663408837382E-2</v>
      </c>
      <c r="H18" s="71">
        <v>436639545.97000003</v>
      </c>
      <c r="I18" s="71">
        <v>143.12549999999999</v>
      </c>
      <c r="J18" s="26">
        <f t="shared" si="0"/>
        <v>2.9248180580719828E-2</v>
      </c>
      <c r="K18" s="26">
        <f t="shared" si="1"/>
        <v>3.2601598624020331E-2</v>
      </c>
      <c r="L18" s="71">
        <v>449768844.92000002</v>
      </c>
      <c r="M18" s="71">
        <v>147.33420000000001</v>
      </c>
      <c r="N18" s="26">
        <f t="shared" si="2"/>
        <v>3.0068964369301666E-2</v>
      </c>
      <c r="O18" s="26">
        <f t="shared" si="3"/>
        <v>2.9405661464938268E-2</v>
      </c>
      <c r="P18" s="71">
        <v>458548669.01999998</v>
      </c>
      <c r="Q18" s="71">
        <v>150.1788</v>
      </c>
      <c r="R18" s="26">
        <f t="shared" si="4"/>
        <v>1.9520747599940196E-2</v>
      </c>
      <c r="S18" s="26">
        <f t="shared" si="5"/>
        <v>1.9307126247673556E-2</v>
      </c>
      <c r="T18" s="71">
        <v>464901407.75999999</v>
      </c>
      <c r="U18" s="71">
        <v>152.3563</v>
      </c>
      <c r="V18" s="26">
        <f t="shared" si="6"/>
        <v>1.3854011949433724E-2</v>
      </c>
      <c r="W18" s="26">
        <f t="shared" si="7"/>
        <v>1.4499383401651959E-2</v>
      </c>
      <c r="X18" s="71">
        <v>471747264.55000001</v>
      </c>
      <c r="Y18" s="71">
        <v>154.58019999999999</v>
      </c>
      <c r="Z18" s="26">
        <f t="shared" si="8"/>
        <v>1.4725394837982759E-2</v>
      </c>
      <c r="AA18" s="26">
        <f t="shared" si="9"/>
        <v>1.4596705223216802E-2</v>
      </c>
      <c r="AB18" s="71">
        <v>490714844.39999998</v>
      </c>
      <c r="AC18" s="71">
        <v>161.33279999999999</v>
      </c>
      <c r="AD18" s="26">
        <f t="shared" si="10"/>
        <v>4.0207079670283093E-2</v>
      </c>
      <c r="AE18" s="26">
        <f t="shared" si="11"/>
        <v>4.3683473045060116E-2</v>
      </c>
      <c r="AF18" s="71">
        <v>479247817.32999998</v>
      </c>
      <c r="AG18" s="71">
        <v>157.56209999999999</v>
      </c>
      <c r="AH18" s="26">
        <f t="shared" si="12"/>
        <v>-2.3368005269986884E-2</v>
      </c>
      <c r="AI18" s="26">
        <f t="shared" si="13"/>
        <v>-2.3372184701437062E-2</v>
      </c>
      <c r="AJ18" s="27">
        <f t="shared" si="14"/>
        <v>1.1852068179851169E-2</v>
      </c>
      <c r="AK18" s="27">
        <f t="shared" si="15"/>
        <v>1.2310262487035824E-2</v>
      </c>
      <c r="AL18" s="28">
        <f t="shared" si="16"/>
        <v>0.12968453862416338</v>
      </c>
      <c r="AM18" s="28">
        <f t="shared" si="17"/>
        <v>0.13675673686769832</v>
      </c>
      <c r="AN18" s="29">
        <f t="shared" si="18"/>
        <v>2.5227630622206388E-2</v>
      </c>
      <c r="AO18" s="87">
        <f t="shared" si="19"/>
        <v>2.6739960564912176E-2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24679983.359999999</v>
      </c>
      <c r="C19" s="71">
        <v>98.91</v>
      </c>
      <c r="D19" s="80">
        <v>23513444.68</v>
      </c>
      <c r="E19" s="71">
        <v>94.22</v>
      </c>
      <c r="F19" s="26">
        <f>((D19-B19)/B19)</f>
        <v>-4.7266591025772867E-2</v>
      </c>
      <c r="G19" s="26">
        <f>((E19-C19)/C19)</f>
        <v>-4.7416843595187524E-2</v>
      </c>
      <c r="H19" s="80">
        <v>23643456.800000001</v>
      </c>
      <c r="I19" s="71">
        <v>94.74</v>
      </c>
      <c r="J19" s="26">
        <f t="shared" si="0"/>
        <v>5.5292672668495225E-3</v>
      </c>
      <c r="K19" s="26">
        <f t="shared" si="1"/>
        <v>5.5189980895775422E-3</v>
      </c>
      <c r="L19" s="80">
        <v>24577999.57</v>
      </c>
      <c r="M19" s="71">
        <v>98.5</v>
      </c>
      <c r="N19" s="26">
        <f t="shared" si="2"/>
        <v>3.9526486245446121E-2</v>
      </c>
      <c r="O19" s="26">
        <f t="shared" si="3"/>
        <v>3.9687565970023278E-2</v>
      </c>
      <c r="P19" s="80">
        <v>24726384.920000002</v>
      </c>
      <c r="Q19" s="71">
        <v>99.1</v>
      </c>
      <c r="R19" s="26">
        <f t="shared" si="4"/>
        <v>6.0373241352449699E-3</v>
      </c>
      <c r="S19" s="26">
        <f t="shared" si="5"/>
        <v>6.0913705583755771E-3</v>
      </c>
      <c r="T19" s="80">
        <v>24638294.469999999</v>
      </c>
      <c r="U19" s="71">
        <v>98.74</v>
      </c>
      <c r="V19" s="26">
        <f t="shared" si="6"/>
        <v>-3.5626093456448131E-3</v>
      </c>
      <c r="W19" s="26">
        <f t="shared" si="7"/>
        <v>-3.6326942482341014E-3</v>
      </c>
      <c r="X19" s="80">
        <v>24605835.109999999</v>
      </c>
      <c r="Y19" s="71">
        <v>98.61</v>
      </c>
      <c r="Z19" s="26">
        <f t="shared" si="8"/>
        <v>-1.3174353460026409E-3</v>
      </c>
      <c r="AA19" s="26">
        <f t="shared" si="9"/>
        <v>-1.3165890216730348E-3</v>
      </c>
      <c r="AB19" s="80">
        <v>25330913.52</v>
      </c>
      <c r="AC19" s="71">
        <v>101.53</v>
      </c>
      <c r="AD19" s="26">
        <f t="shared" si="10"/>
        <v>2.9467742377308006E-2</v>
      </c>
      <c r="AE19" s="26">
        <f t="shared" si="11"/>
        <v>2.9611601257478973E-2</v>
      </c>
      <c r="AF19" s="80">
        <v>25894011.030000001</v>
      </c>
      <c r="AG19" s="71">
        <v>103.72</v>
      </c>
      <c r="AH19" s="26">
        <f t="shared" si="12"/>
        <v>2.2229656642876638E-2</v>
      </c>
      <c r="AI19" s="26">
        <f t="shared" si="13"/>
        <v>2.1569979316458168E-2</v>
      </c>
      <c r="AJ19" s="27">
        <f t="shared" si="14"/>
        <v>6.3304801187881168E-3</v>
      </c>
      <c r="AK19" s="27">
        <f t="shared" si="15"/>
        <v>6.2641735408523599E-3</v>
      </c>
      <c r="AL19" s="28">
        <f t="shared" si="16"/>
        <v>0.10124277333235045</v>
      </c>
      <c r="AM19" s="28">
        <f t="shared" si="17"/>
        <v>0.10082784971343664</v>
      </c>
      <c r="AN19" s="29">
        <f t="shared" si="18"/>
        <v>2.6510993109523893E-2</v>
      </c>
      <c r="AO19" s="87">
        <f t="shared" si="19"/>
        <v>2.6549538424951467E-2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15663840381.52</v>
      </c>
      <c r="C20" s="100"/>
      <c r="D20" s="75">
        <f>SUM(D5:D19)</f>
        <v>15481213029.603739</v>
      </c>
      <c r="E20" s="100"/>
      <c r="F20" s="26">
        <f>((D20-B20)/B20)</f>
        <v>-1.1659168343653648E-2</v>
      </c>
      <c r="G20" s="26"/>
      <c r="H20" s="75">
        <f>SUM(H5:H19)</f>
        <v>15540377895.869999</v>
      </c>
      <c r="I20" s="100"/>
      <c r="J20" s="26">
        <f>((H20-D20)/D20)</f>
        <v>3.8217203104900718E-3</v>
      </c>
      <c r="K20" s="26"/>
      <c r="L20" s="75">
        <f>SUM(L5:L19)</f>
        <v>15823233457.569998</v>
      </c>
      <c r="M20" s="100"/>
      <c r="N20" s="26">
        <f>((L20-H20)/H20)</f>
        <v>1.8201330984053507E-2</v>
      </c>
      <c r="O20" s="26"/>
      <c r="P20" s="75">
        <f>SUM(P5:P19)</f>
        <v>16092800535.040001</v>
      </c>
      <c r="Q20" s="100"/>
      <c r="R20" s="26">
        <f>((P20-L20)/L20)</f>
        <v>1.7036156244098103E-2</v>
      </c>
      <c r="S20" s="26"/>
      <c r="T20" s="75">
        <f>SUM(T5:T19)</f>
        <v>16487973033.780001</v>
      </c>
      <c r="U20" s="100"/>
      <c r="V20" s="26">
        <f>((T20-P20)/P20)</f>
        <v>2.455585638308028E-2</v>
      </c>
      <c r="W20" s="26"/>
      <c r="X20" s="75">
        <f>SUM(X5:X19)</f>
        <v>16874828381.599998</v>
      </c>
      <c r="Y20" s="100"/>
      <c r="Z20" s="26">
        <f>((X20-T20)/T20)</f>
        <v>2.3462880914920329E-2</v>
      </c>
      <c r="AA20" s="26"/>
      <c r="AB20" s="75">
        <f>SUM(AB5:AB19)</f>
        <v>17826756747.100002</v>
      </c>
      <c r="AC20" s="100"/>
      <c r="AD20" s="26">
        <f>((AB20-X20)/X20)</f>
        <v>5.6411143507567103E-2</v>
      </c>
      <c r="AE20" s="26"/>
      <c r="AF20" s="75">
        <f>SUM(AF5:AF19)</f>
        <v>17573852370.655609</v>
      </c>
      <c r="AG20" s="100"/>
      <c r="AH20" s="26">
        <f>((AF20-AB20)/AB20)</f>
        <v>-1.4186785629726776E-2</v>
      </c>
      <c r="AI20" s="26"/>
      <c r="AJ20" s="27">
        <f t="shared" si="14"/>
        <v>1.470539179635362E-2</v>
      </c>
      <c r="AK20" s="27"/>
      <c r="AL20" s="28">
        <f t="shared" si="16"/>
        <v>0.13517282767508265</v>
      </c>
      <c r="AM20" s="28"/>
      <c r="AN20" s="29">
        <f t="shared" si="18"/>
        <v>2.2611789910060166E-2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243093158525.20999</v>
      </c>
      <c r="C23" s="78">
        <v>100</v>
      </c>
      <c r="D23" s="72">
        <v>241741823156.01999</v>
      </c>
      <c r="E23" s="78">
        <v>100</v>
      </c>
      <c r="F23" s="26">
        <f>((D23-B23)/B23)</f>
        <v>-5.5589197877399833E-3</v>
      </c>
      <c r="G23" s="26">
        <f>((E23-C23)/C23)</f>
        <v>0</v>
      </c>
      <c r="H23" s="72">
        <v>240629821305.89999</v>
      </c>
      <c r="I23" s="78">
        <v>100</v>
      </c>
      <c r="J23" s="26">
        <f t="shared" ref="J23:J51" si="20">((H23-D23)/D23)</f>
        <v>-4.5999564146676844E-3</v>
      </c>
      <c r="K23" s="26">
        <f t="shared" ref="K23:K51" si="21">((I23-E23)/E23)</f>
        <v>0</v>
      </c>
      <c r="L23" s="72">
        <v>240046448736.98999</v>
      </c>
      <c r="M23" s="78">
        <v>100</v>
      </c>
      <c r="N23" s="26">
        <f t="shared" ref="N23:N51" si="22">((L23-H23)/H23)</f>
        <v>-2.4243569053246849E-3</v>
      </c>
      <c r="O23" s="26">
        <f t="shared" ref="O23:O51" si="23">((M23-I23)/I23)</f>
        <v>0</v>
      </c>
      <c r="P23" s="72">
        <v>228085444396.07001</v>
      </c>
      <c r="Q23" s="78">
        <v>100</v>
      </c>
      <c r="R23" s="26">
        <f t="shared" ref="R23:R51" si="24">((P23-L23)/L23)</f>
        <v>-4.9827874579495293E-2</v>
      </c>
      <c r="S23" s="26">
        <f t="shared" ref="S23:S51" si="25">((Q23-M23)/M23)</f>
        <v>0</v>
      </c>
      <c r="T23" s="72">
        <v>226362803896.29001</v>
      </c>
      <c r="U23" s="78">
        <v>100</v>
      </c>
      <c r="V23" s="26">
        <f t="shared" ref="V23:V51" si="26">((T23-P23)/P23)</f>
        <v>-7.552610401515304E-3</v>
      </c>
      <c r="W23" s="26">
        <f t="shared" ref="W23:W51" si="27">((U23-Q23)/Q23)</f>
        <v>0</v>
      </c>
      <c r="X23" s="72">
        <v>232420424096.70001</v>
      </c>
      <c r="Y23" s="78">
        <v>100</v>
      </c>
      <c r="Z23" s="26">
        <f t="shared" ref="Z23:Z51" si="28">((X23-T23)/T23)</f>
        <v>2.676066958061428E-2</v>
      </c>
      <c r="AA23" s="26">
        <f t="shared" ref="AA23:AA51" si="29">((Y23-U23)/U23)</f>
        <v>0</v>
      </c>
      <c r="AB23" s="72">
        <v>228908600124.03</v>
      </c>
      <c r="AC23" s="78">
        <v>100</v>
      </c>
      <c r="AD23" s="26">
        <f t="shared" ref="AD23:AD51" si="30">((AB23-X23)/X23)</f>
        <v>-1.5109790743729546E-2</v>
      </c>
      <c r="AE23" s="26">
        <f t="shared" ref="AE23:AE51" si="31">((AC23-Y23)/Y23)</f>
        <v>0</v>
      </c>
      <c r="AF23" s="72">
        <v>230601924900.89001</v>
      </c>
      <c r="AG23" s="78">
        <v>100</v>
      </c>
      <c r="AH23" s="26">
        <f t="shared" ref="AH23:AH51" si="32">((AF23-AB23)/AB23)</f>
        <v>7.3973838289278704E-3</v>
      </c>
      <c r="AI23" s="26">
        <f t="shared" ref="AI23:AI51" si="33">((AG23-AC23)/AC23)</f>
        <v>0</v>
      </c>
      <c r="AJ23" s="27">
        <f t="shared" si="14"/>
        <v>-6.3644319278662936E-3</v>
      </c>
      <c r="AK23" s="27">
        <f t="shared" si="15"/>
        <v>0</v>
      </c>
      <c r="AL23" s="28">
        <f t="shared" si="16"/>
        <v>-4.6081799622816166E-2</v>
      </c>
      <c r="AM23" s="28">
        <f t="shared" si="17"/>
        <v>0</v>
      </c>
      <c r="AN23" s="29">
        <f t="shared" si="18"/>
        <v>2.1623103562538305E-2</v>
      </c>
      <c r="AO23" s="87">
        <f t="shared" si="19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173589231095.29001</v>
      </c>
      <c r="C24" s="78">
        <v>100</v>
      </c>
      <c r="D24" s="72">
        <v>177677052690.38</v>
      </c>
      <c r="E24" s="78">
        <v>100</v>
      </c>
      <c r="F24" s="26">
        <f>((D24-B24)/B24)</f>
        <v>2.3548820219418041E-2</v>
      </c>
      <c r="G24" s="26">
        <f>((E24-C24)/C24)</f>
        <v>0</v>
      </c>
      <c r="H24" s="72">
        <v>176225129706.54999</v>
      </c>
      <c r="I24" s="78">
        <v>100</v>
      </c>
      <c r="J24" s="26">
        <f t="shared" si="20"/>
        <v>-8.1716966926513451E-3</v>
      </c>
      <c r="K24" s="26">
        <f t="shared" si="21"/>
        <v>0</v>
      </c>
      <c r="L24" s="72">
        <v>176570909435.19</v>
      </c>
      <c r="M24" s="78">
        <v>100</v>
      </c>
      <c r="N24" s="26">
        <f t="shared" si="22"/>
        <v>1.9621476756226932E-3</v>
      </c>
      <c r="O24" s="26">
        <f t="shared" si="23"/>
        <v>0</v>
      </c>
      <c r="P24" s="72">
        <v>176626632279.32999</v>
      </c>
      <c r="Q24" s="78">
        <v>100</v>
      </c>
      <c r="R24" s="26">
        <f t="shared" si="24"/>
        <v>3.1558337847513375E-4</v>
      </c>
      <c r="S24" s="26">
        <f t="shared" si="25"/>
        <v>0</v>
      </c>
      <c r="T24" s="72">
        <v>173217178863.72</v>
      </c>
      <c r="U24" s="78">
        <v>100</v>
      </c>
      <c r="V24" s="26">
        <f t="shared" si="26"/>
        <v>-1.9303167204241498E-2</v>
      </c>
      <c r="W24" s="26">
        <f t="shared" si="27"/>
        <v>0</v>
      </c>
      <c r="X24" s="72">
        <v>172867126631.28</v>
      </c>
      <c r="Y24" s="78">
        <v>100</v>
      </c>
      <c r="Z24" s="26">
        <f t="shared" si="28"/>
        <v>-2.020886350512664E-3</v>
      </c>
      <c r="AA24" s="26">
        <f t="shared" si="29"/>
        <v>0</v>
      </c>
      <c r="AB24" s="72">
        <v>174888144968.5</v>
      </c>
      <c r="AC24" s="78">
        <v>100</v>
      </c>
      <c r="AD24" s="26">
        <f t="shared" si="30"/>
        <v>1.1691166369247104E-2</v>
      </c>
      <c r="AE24" s="26">
        <f t="shared" si="31"/>
        <v>0</v>
      </c>
      <c r="AF24" s="72">
        <v>174781558100.48001</v>
      </c>
      <c r="AG24" s="78">
        <v>100</v>
      </c>
      <c r="AH24" s="26">
        <f t="shared" si="32"/>
        <v>-6.0945736510148766E-4</v>
      </c>
      <c r="AI24" s="26">
        <f t="shared" si="33"/>
        <v>0</v>
      </c>
      <c r="AJ24" s="27">
        <f t="shared" si="14"/>
        <v>9.2656375378199736E-4</v>
      </c>
      <c r="AK24" s="27">
        <f t="shared" si="15"/>
        <v>0</v>
      </c>
      <c r="AL24" s="28">
        <f t="shared" si="16"/>
        <v>-1.62963902544336E-2</v>
      </c>
      <c r="AM24" s="28">
        <f t="shared" si="17"/>
        <v>0</v>
      </c>
      <c r="AN24" s="29">
        <f t="shared" si="18"/>
        <v>1.2717569786515176E-2</v>
      </c>
      <c r="AO24" s="87">
        <f t="shared" si="19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22909519235.490002</v>
      </c>
      <c r="C25" s="78">
        <v>1</v>
      </c>
      <c r="D25" s="72">
        <v>21123855858.560001</v>
      </c>
      <c r="E25" s="78">
        <v>1</v>
      </c>
      <c r="F25" s="26">
        <f>((D25-B25)/B25)</f>
        <v>-7.7944166290655356E-2</v>
      </c>
      <c r="G25" s="26">
        <f>((E25-C25)/C25)</f>
        <v>0</v>
      </c>
      <c r="H25" s="72">
        <v>21195825942.439999</v>
      </c>
      <c r="I25" s="78">
        <v>1</v>
      </c>
      <c r="J25" s="26">
        <f t="shared" si="20"/>
        <v>3.4070524037794398E-3</v>
      </c>
      <c r="K25" s="26">
        <f t="shared" si="21"/>
        <v>0</v>
      </c>
      <c r="L25" s="72">
        <v>19163874490.310001</v>
      </c>
      <c r="M25" s="78">
        <v>1</v>
      </c>
      <c r="N25" s="26">
        <f t="shared" si="22"/>
        <v>-9.5865641548860792E-2</v>
      </c>
      <c r="O25" s="26">
        <f t="shared" si="23"/>
        <v>0</v>
      </c>
      <c r="P25" s="72">
        <v>19605493298.34</v>
      </c>
      <c r="Q25" s="78">
        <v>1</v>
      </c>
      <c r="R25" s="26">
        <f t="shared" si="24"/>
        <v>2.3044338359307165E-2</v>
      </c>
      <c r="S25" s="26">
        <f t="shared" si="25"/>
        <v>0</v>
      </c>
      <c r="T25" s="72">
        <v>20587826671.540001</v>
      </c>
      <c r="U25" s="78">
        <v>1</v>
      </c>
      <c r="V25" s="26">
        <f t="shared" si="26"/>
        <v>5.0105006706624163E-2</v>
      </c>
      <c r="W25" s="26">
        <f t="shared" si="27"/>
        <v>0</v>
      </c>
      <c r="X25" s="72">
        <v>20544614879.259998</v>
      </c>
      <c r="Y25" s="78">
        <v>1</v>
      </c>
      <c r="Z25" s="26">
        <f t="shared" si="28"/>
        <v>-2.0989001398451293E-3</v>
      </c>
      <c r="AA25" s="26">
        <f t="shared" si="29"/>
        <v>0</v>
      </c>
      <c r="AB25" s="72">
        <v>20455187000.310001</v>
      </c>
      <c r="AC25" s="78">
        <v>1</v>
      </c>
      <c r="AD25" s="26">
        <f t="shared" si="30"/>
        <v>-4.3528622695320181E-3</v>
      </c>
      <c r="AE25" s="26">
        <f t="shared" si="31"/>
        <v>0</v>
      </c>
      <c r="AF25" s="72">
        <v>20685900026.93</v>
      </c>
      <c r="AG25" s="78">
        <v>1</v>
      </c>
      <c r="AH25" s="26">
        <f t="shared" si="32"/>
        <v>1.1278949765480141E-2</v>
      </c>
      <c r="AI25" s="26">
        <f t="shared" si="33"/>
        <v>0</v>
      </c>
      <c r="AJ25" s="27">
        <f t="shared" si="14"/>
        <v>-1.15532778767128E-2</v>
      </c>
      <c r="AK25" s="27">
        <f t="shared" si="15"/>
        <v>0</v>
      </c>
      <c r="AL25" s="28">
        <f t="shared" si="16"/>
        <v>-2.0732759897740385E-2</v>
      </c>
      <c r="AM25" s="28">
        <f t="shared" si="17"/>
        <v>0</v>
      </c>
      <c r="AN25" s="29">
        <f t="shared" si="18"/>
        <v>4.9858968506701316E-2</v>
      </c>
      <c r="AO25" s="87">
        <f t="shared" si="19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934814315.22000003</v>
      </c>
      <c r="C26" s="78">
        <v>100</v>
      </c>
      <c r="D26" s="72">
        <v>943519739.22000003</v>
      </c>
      <c r="E26" s="78">
        <v>100</v>
      </c>
      <c r="F26" s="26">
        <f>((D26-B26)/B26)</f>
        <v>9.3124632970038104E-3</v>
      </c>
      <c r="G26" s="26">
        <f>((E26-C26)/C26)</f>
        <v>0</v>
      </c>
      <c r="H26" s="72">
        <v>934391170.37</v>
      </c>
      <c r="I26" s="78">
        <v>100</v>
      </c>
      <c r="J26" s="26">
        <f t="shared" si="20"/>
        <v>-9.6750162932961389E-3</v>
      </c>
      <c r="K26" s="26">
        <f t="shared" si="21"/>
        <v>0</v>
      </c>
      <c r="L26" s="72">
        <v>942093544.04999995</v>
      </c>
      <c r="M26" s="78">
        <v>100</v>
      </c>
      <c r="N26" s="26">
        <f t="shared" si="22"/>
        <v>8.2432004113972557E-3</v>
      </c>
      <c r="O26" s="26">
        <f t="shared" si="23"/>
        <v>0</v>
      </c>
      <c r="P26" s="72">
        <v>950580876.36000001</v>
      </c>
      <c r="Q26" s="78">
        <v>100</v>
      </c>
      <c r="R26" s="26">
        <f t="shared" si="24"/>
        <v>9.0090122829136077E-3</v>
      </c>
      <c r="S26" s="26">
        <f t="shared" si="25"/>
        <v>0</v>
      </c>
      <c r="T26" s="72">
        <v>950831339.35000002</v>
      </c>
      <c r="U26" s="78">
        <v>100</v>
      </c>
      <c r="V26" s="26">
        <f t="shared" si="26"/>
        <v>2.6348414556696302E-4</v>
      </c>
      <c r="W26" s="26">
        <f t="shared" si="27"/>
        <v>0</v>
      </c>
      <c r="X26" s="72">
        <v>940587439.35000002</v>
      </c>
      <c r="Y26" s="78">
        <v>100</v>
      </c>
      <c r="Z26" s="26">
        <f t="shared" si="28"/>
        <v>-1.0773624696681597E-2</v>
      </c>
      <c r="AA26" s="26">
        <f t="shared" si="29"/>
        <v>0</v>
      </c>
      <c r="AB26" s="72">
        <v>967247939.35000002</v>
      </c>
      <c r="AC26" s="78">
        <v>100</v>
      </c>
      <c r="AD26" s="26">
        <f t="shared" si="30"/>
        <v>2.8344520546036568E-2</v>
      </c>
      <c r="AE26" s="26">
        <f t="shared" si="31"/>
        <v>0</v>
      </c>
      <c r="AF26" s="72">
        <v>999383201.38</v>
      </c>
      <c r="AG26" s="78">
        <v>100</v>
      </c>
      <c r="AH26" s="26">
        <f t="shared" si="32"/>
        <v>3.3223396734859086E-2</v>
      </c>
      <c r="AI26" s="26">
        <f t="shared" si="33"/>
        <v>0</v>
      </c>
      <c r="AJ26" s="27">
        <f t="shared" si="14"/>
        <v>8.4934295534749432E-3</v>
      </c>
      <c r="AK26" s="27">
        <f t="shared" si="15"/>
        <v>0</v>
      </c>
      <c r="AL26" s="28">
        <f t="shared" si="16"/>
        <v>5.9207518229753023E-2</v>
      </c>
      <c r="AM26" s="28">
        <f t="shared" si="17"/>
        <v>0</v>
      </c>
      <c r="AN26" s="29">
        <f t="shared" si="18"/>
        <v>1.5926976900024741E-2</v>
      </c>
      <c r="AO26" s="87">
        <f t="shared" si="19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69844323141.429993</v>
      </c>
      <c r="C27" s="78">
        <v>1</v>
      </c>
      <c r="D27" s="72">
        <v>71093585055.429993</v>
      </c>
      <c r="E27" s="78">
        <v>1</v>
      </c>
      <c r="F27" s="26">
        <f>((D27-B27)/B27)</f>
        <v>1.7886377271783847E-2</v>
      </c>
      <c r="G27" s="26">
        <f>((E27-C27)/C27)</f>
        <v>0</v>
      </c>
      <c r="H27" s="72">
        <v>71003146850.350006</v>
      </c>
      <c r="I27" s="78">
        <v>1</v>
      </c>
      <c r="J27" s="26">
        <f t="shared" si="20"/>
        <v>-1.2721007810968321E-3</v>
      </c>
      <c r="K27" s="26">
        <f t="shared" si="21"/>
        <v>0</v>
      </c>
      <c r="L27" s="72">
        <v>70853581945.919998</v>
      </c>
      <c r="M27" s="78">
        <v>1</v>
      </c>
      <c r="N27" s="26">
        <f t="shared" si="22"/>
        <v>-2.1064545877838184E-3</v>
      </c>
      <c r="O27" s="26">
        <f t="shared" si="23"/>
        <v>0</v>
      </c>
      <c r="P27" s="72">
        <v>70049730897.300003</v>
      </c>
      <c r="Q27" s="78">
        <v>1</v>
      </c>
      <c r="R27" s="26">
        <f t="shared" si="24"/>
        <v>-1.1345242209964005E-2</v>
      </c>
      <c r="S27" s="26">
        <f t="shared" si="25"/>
        <v>0</v>
      </c>
      <c r="T27" s="72">
        <v>69557356674.699997</v>
      </c>
      <c r="U27" s="78">
        <v>1</v>
      </c>
      <c r="V27" s="26">
        <f t="shared" si="26"/>
        <v>-7.0289238273003015E-3</v>
      </c>
      <c r="W27" s="26">
        <f t="shared" si="27"/>
        <v>0</v>
      </c>
      <c r="X27" s="72">
        <v>69469086927.020004</v>
      </c>
      <c r="Y27" s="78">
        <v>1</v>
      </c>
      <c r="Z27" s="26">
        <f t="shared" si="28"/>
        <v>-1.2690210194847573E-3</v>
      </c>
      <c r="AA27" s="26">
        <f t="shared" si="29"/>
        <v>0</v>
      </c>
      <c r="AB27" s="72">
        <v>68871723447.199997</v>
      </c>
      <c r="AC27" s="78">
        <v>1</v>
      </c>
      <c r="AD27" s="26">
        <f t="shared" si="30"/>
        <v>-8.5989827453405426E-3</v>
      </c>
      <c r="AE27" s="26">
        <f t="shared" si="31"/>
        <v>0</v>
      </c>
      <c r="AF27" s="72">
        <v>67936289456.529999</v>
      </c>
      <c r="AG27" s="78">
        <v>1</v>
      </c>
      <c r="AH27" s="26">
        <f t="shared" si="32"/>
        <v>-1.3582264880987649E-2</v>
      </c>
      <c r="AI27" s="26">
        <f t="shared" si="33"/>
        <v>0</v>
      </c>
      <c r="AJ27" s="27">
        <f t="shared" si="14"/>
        <v>-3.4145765975217572E-3</v>
      </c>
      <c r="AK27" s="27">
        <f t="shared" si="15"/>
        <v>0</v>
      </c>
      <c r="AL27" s="28">
        <f t="shared" si="16"/>
        <v>-4.4410414757369808E-2</v>
      </c>
      <c r="AM27" s="28">
        <f t="shared" si="17"/>
        <v>0</v>
      </c>
      <c r="AN27" s="29">
        <f t="shared" si="18"/>
        <v>9.7896034166435261E-3</v>
      </c>
      <c r="AO27" s="87">
        <f t="shared" si="19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2020477507.7</v>
      </c>
      <c r="C28" s="78">
        <v>10</v>
      </c>
      <c r="D28" s="72">
        <v>2042288996.3599999</v>
      </c>
      <c r="E28" s="78">
        <v>10</v>
      </c>
      <c r="F28" s="26">
        <f>((D28-B28)/B28)</f>
        <v>1.0795214783078105E-2</v>
      </c>
      <c r="G28" s="26">
        <f>((E28-C28)/C28)</f>
        <v>0</v>
      </c>
      <c r="H28" s="72">
        <v>2077875107.8299999</v>
      </c>
      <c r="I28" s="78">
        <v>10</v>
      </c>
      <c r="J28" s="26">
        <f t="shared" si="20"/>
        <v>1.7424620870712053E-2</v>
      </c>
      <c r="K28" s="26">
        <f t="shared" si="21"/>
        <v>0</v>
      </c>
      <c r="L28" s="72">
        <v>2094526575.6199999</v>
      </c>
      <c r="M28" s="78">
        <v>10</v>
      </c>
      <c r="N28" s="26">
        <f t="shared" si="22"/>
        <v>8.013700018472087E-3</v>
      </c>
      <c r="O28" s="26">
        <f t="shared" si="23"/>
        <v>0</v>
      </c>
      <c r="P28" s="72">
        <v>2094526575.6199999</v>
      </c>
      <c r="Q28" s="78">
        <v>10</v>
      </c>
      <c r="R28" s="26">
        <f t="shared" si="24"/>
        <v>0</v>
      </c>
      <c r="S28" s="26">
        <f t="shared" si="25"/>
        <v>0</v>
      </c>
      <c r="T28" s="72">
        <v>2088068613.4100001</v>
      </c>
      <c r="U28" s="78">
        <v>10</v>
      </c>
      <c r="V28" s="26">
        <f t="shared" si="26"/>
        <v>-3.0832562762247032E-3</v>
      </c>
      <c r="W28" s="26">
        <f t="shared" si="27"/>
        <v>0</v>
      </c>
      <c r="X28" s="72">
        <v>2119623565.28</v>
      </c>
      <c r="Y28" s="78">
        <v>10</v>
      </c>
      <c r="Z28" s="26">
        <f t="shared" si="28"/>
        <v>1.511202824818475E-2</v>
      </c>
      <c r="AA28" s="26">
        <f t="shared" si="29"/>
        <v>0</v>
      </c>
      <c r="AB28" s="72">
        <v>2082046887.8800001</v>
      </c>
      <c r="AC28" s="78">
        <v>10</v>
      </c>
      <c r="AD28" s="26">
        <f t="shared" si="30"/>
        <v>-1.7727995675985053E-2</v>
      </c>
      <c r="AE28" s="26">
        <f t="shared" si="31"/>
        <v>0</v>
      </c>
      <c r="AF28" s="72">
        <v>2036802977</v>
      </c>
      <c r="AG28" s="78">
        <v>10</v>
      </c>
      <c r="AH28" s="26">
        <f t="shared" si="32"/>
        <v>-2.1730495669129126E-2</v>
      </c>
      <c r="AI28" s="26">
        <f t="shared" si="33"/>
        <v>0</v>
      </c>
      <c r="AJ28" s="27">
        <f t="shared" si="14"/>
        <v>1.100477037388514E-3</v>
      </c>
      <c r="AK28" s="27">
        <f t="shared" si="15"/>
        <v>0</v>
      </c>
      <c r="AL28" s="28">
        <f t="shared" si="16"/>
        <v>-2.6862110944032426E-3</v>
      </c>
      <c r="AM28" s="28">
        <f t="shared" si="17"/>
        <v>0</v>
      </c>
      <c r="AN28" s="29">
        <f t="shared" si="18"/>
        <v>1.4633919525545262E-2</v>
      </c>
      <c r="AO28" s="87">
        <f t="shared" si="19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32223976770.779999</v>
      </c>
      <c r="C29" s="78">
        <v>1</v>
      </c>
      <c r="D29" s="72">
        <v>32576817649.18</v>
      </c>
      <c r="E29" s="78">
        <v>1</v>
      </c>
      <c r="F29" s="26">
        <f>((D29-B29)/B29)</f>
        <v>1.0949637932955251E-2</v>
      </c>
      <c r="G29" s="26">
        <f>((E29-C29)/C29)</f>
        <v>0</v>
      </c>
      <c r="H29" s="72">
        <v>34516286741.529999</v>
      </c>
      <c r="I29" s="78">
        <v>1</v>
      </c>
      <c r="J29" s="26">
        <f t="shared" si="20"/>
        <v>5.95352533582671E-2</v>
      </c>
      <c r="K29" s="26">
        <f t="shared" si="21"/>
        <v>0</v>
      </c>
      <c r="L29" s="72">
        <v>34311610964.470001</v>
      </c>
      <c r="M29" s="78">
        <v>1</v>
      </c>
      <c r="N29" s="26">
        <f t="shared" si="22"/>
        <v>-5.9298318672770687E-3</v>
      </c>
      <c r="O29" s="26">
        <f t="shared" si="23"/>
        <v>0</v>
      </c>
      <c r="P29" s="72">
        <v>34203883427.521431</v>
      </c>
      <c r="Q29" s="78">
        <v>1</v>
      </c>
      <c r="R29" s="26">
        <f t="shared" si="24"/>
        <v>-3.1396816972576176E-3</v>
      </c>
      <c r="S29" s="26">
        <f t="shared" si="25"/>
        <v>0</v>
      </c>
      <c r="T29" s="72">
        <v>34494203061.669998</v>
      </c>
      <c r="U29" s="78">
        <v>1</v>
      </c>
      <c r="V29" s="26">
        <f t="shared" si="26"/>
        <v>8.4879143844516693E-3</v>
      </c>
      <c r="W29" s="26">
        <f t="shared" si="27"/>
        <v>0</v>
      </c>
      <c r="X29" s="72">
        <v>33934723882.060001</v>
      </c>
      <c r="Y29" s="78">
        <v>1</v>
      </c>
      <c r="Z29" s="26">
        <f t="shared" si="28"/>
        <v>-1.6219513134126898E-2</v>
      </c>
      <c r="AA29" s="26">
        <f t="shared" si="29"/>
        <v>0</v>
      </c>
      <c r="AB29" s="72">
        <v>33984972843.240002</v>
      </c>
      <c r="AC29" s="78">
        <v>1</v>
      </c>
      <c r="AD29" s="26">
        <f t="shared" si="30"/>
        <v>1.4807535005925013E-3</v>
      </c>
      <c r="AE29" s="26">
        <f t="shared" si="31"/>
        <v>0</v>
      </c>
      <c r="AF29" s="72">
        <v>33222198288.78532</v>
      </c>
      <c r="AG29" s="78">
        <v>1</v>
      </c>
      <c r="AH29" s="26">
        <f t="shared" si="32"/>
        <v>-2.2444465616408633E-2</v>
      </c>
      <c r="AI29" s="26">
        <f t="shared" si="33"/>
        <v>0</v>
      </c>
      <c r="AJ29" s="27">
        <f t="shared" si="14"/>
        <v>4.0900083576495376E-3</v>
      </c>
      <c r="AK29" s="27">
        <f t="shared" si="15"/>
        <v>0</v>
      </c>
      <c r="AL29" s="28">
        <f t="shared" si="16"/>
        <v>1.9811040063993635E-2</v>
      </c>
      <c r="AM29" s="28">
        <f t="shared" si="17"/>
        <v>0</v>
      </c>
      <c r="AN29" s="29">
        <f t="shared" si="18"/>
        <v>2.5118576188455068E-2</v>
      </c>
      <c r="AO29" s="87">
        <f t="shared" si="19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2313730494.8699999</v>
      </c>
      <c r="C30" s="78">
        <v>100</v>
      </c>
      <c r="D30" s="72">
        <v>2321400915.456306</v>
      </c>
      <c r="E30" s="78">
        <v>100</v>
      </c>
      <c r="F30" s="26">
        <f>((D30-B30)/B30)</f>
        <v>3.3151746079817597E-3</v>
      </c>
      <c r="G30" s="26">
        <f>((E30-C30)/C30)</f>
        <v>0</v>
      </c>
      <c r="H30" s="72">
        <v>2296974377.3699999</v>
      </c>
      <c r="I30" s="78">
        <v>100</v>
      </c>
      <c r="J30" s="26">
        <f t="shared" si="20"/>
        <v>-1.0522326377865108E-2</v>
      </c>
      <c r="K30" s="26">
        <f t="shared" si="21"/>
        <v>0</v>
      </c>
      <c r="L30" s="72">
        <v>2298554137.087523</v>
      </c>
      <c r="M30" s="78">
        <v>100</v>
      </c>
      <c r="N30" s="26">
        <f t="shared" si="22"/>
        <v>6.8775678696594714E-4</v>
      </c>
      <c r="O30" s="26">
        <f t="shared" si="23"/>
        <v>0</v>
      </c>
      <c r="P30" s="72">
        <v>2289321879.1172986</v>
      </c>
      <c r="Q30" s="78">
        <v>100</v>
      </c>
      <c r="R30" s="26">
        <f t="shared" si="24"/>
        <v>-4.0165501526635743E-3</v>
      </c>
      <c r="S30" s="26">
        <f t="shared" si="25"/>
        <v>0</v>
      </c>
      <c r="T30" s="72">
        <v>2321243831.7896862</v>
      </c>
      <c r="U30" s="78">
        <v>100</v>
      </c>
      <c r="V30" s="26">
        <f t="shared" si="26"/>
        <v>1.3943846413024215E-2</v>
      </c>
      <c r="W30" s="26">
        <f t="shared" si="27"/>
        <v>0</v>
      </c>
      <c r="X30" s="72">
        <v>2350488958.7600002</v>
      </c>
      <c r="Y30" s="78">
        <v>100</v>
      </c>
      <c r="Z30" s="26">
        <f t="shared" si="28"/>
        <v>1.2598903471405649E-2</v>
      </c>
      <c r="AA30" s="26">
        <f t="shared" si="29"/>
        <v>0</v>
      </c>
      <c r="AB30" s="72">
        <v>2277085044.1176271</v>
      </c>
      <c r="AC30" s="78">
        <v>100</v>
      </c>
      <c r="AD30" s="26">
        <f t="shared" si="30"/>
        <v>-3.1229210572891734E-2</v>
      </c>
      <c r="AE30" s="26">
        <f t="shared" si="31"/>
        <v>0</v>
      </c>
      <c r="AF30" s="72">
        <v>2301785990.6203351</v>
      </c>
      <c r="AG30" s="78">
        <v>100</v>
      </c>
      <c r="AH30" s="26">
        <f t="shared" si="32"/>
        <v>1.0847617029727408E-2</v>
      </c>
      <c r="AI30" s="26">
        <f t="shared" si="33"/>
        <v>0</v>
      </c>
      <c r="AJ30" s="27">
        <f t="shared" si="14"/>
        <v>-5.4684859928942967E-4</v>
      </c>
      <c r="AK30" s="27">
        <f t="shared" si="15"/>
        <v>0</v>
      </c>
      <c r="AL30" s="28">
        <f t="shared" si="16"/>
        <v>-8.4496067462415357E-3</v>
      </c>
      <c r="AM30" s="28">
        <f t="shared" si="17"/>
        <v>0</v>
      </c>
      <c r="AN30" s="29">
        <f t="shared" si="18"/>
        <v>1.5033394646527512E-2</v>
      </c>
      <c r="AO30" s="87">
        <f t="shared" si="19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5092847013.3199997</v>
      </c>
      <c r="C31" s="78">
        <v>100</v>
      </c>
      <c r="D31" s="72">
        <v>5125189749.0100002</v>
      </c>
      <c r="E31" s="78">
        <v>100</v>
      </c>
      <c r="F31" s="26">
        <f>((D31-B31)/B31)</f>
        <v>6.3506199195480012E-3</v>
      </c>
      <c r="G31" s="26">
        <f>((E31-C31)/C31)</f>
        <v>0</v>
      </c>
      <c r="H31" s="72">
        <v>5191983326.7200003</v>
      </c>
      <c r="I31" s="78">
        <v>100</v>
      </c>
      <c r="J31" s="26">
        <f t="shared" si="20"/>
        <v>1.3032410697165334E-2</v>
      </c>
      <c r="K31" s="26">
        <f t="shared" si="21"/>
        <v>0</v>
      </c>
      <c r="L31" s="72">
        <v>5177443422.8500004</v>
      </c>
      <c r="M31" s="78">
        <v>100</v>
      </c>
      <c r="N31" s="26">
        <f t="shared" si="22"/>
        <v>-2.8004527277989875E-3</v>
      </c>
      <c r="O31" s="26">
        <f t="shared" si="23"/>
        <v>0</v>
      </c>
      <c r="P31" s="72">
        <v>5145898293.2200003</v>
      </c>
      <c r="Q31" s="78">
        <v>100</v>
      </c>
      <c r="R31" s="26">
        <f t="shared" si="24"/>
        <v>-6.0928004525900989E-3</v>
      </c>
      <c r="S31" s="26">
        <f t="shared" si="25"/>
        <v>0</v>
      </c>
      <c r="T31" s="72">
        <v>5065232405.1199999</v>
      </c>
      <c r="U31" s="78">
        <v>100</v>
      </c>
      <c r="V31" s="26">
        <f t="shared" si="26"/>
        <v>-1.5675764172463739E-2</v>
      </c>
      <c r="W31" s="26">
        <f t="shared" si="27"/>
        <v>0</v>
      </c>
      <c r="X31" s="72">
        <v>5129659367.1099997</v>
      </c>
      <c r="Y31" s="78">
        <v>100</v>
      </c>
      <c r="Z31" s="26">
        <f t="shared" si="28"/>
        <v>1.2719448356382661E-2</v>
      </c>
      <c r="AA31" s="26">
        <f t="shared" si="29"/>
        <v>0</v>
      </c>
      <c r="AB31" s="72">
        <v>5075278882.5500002</v>
      </c>
      <c r="AC31" s="78">
        <v>100</v>
      </c>
      <c r="AD31" s="26">
        <f t="shared" si="30"/>
        <v>-1.0601188240426362E-2</v>
      </c>
      <c r="AE31" s="26">
        <f t="shared" si="31"/>
        <v>0</v>
      </c>
      <c r="AF31" s="72">
        <v>5066545221.6700001</v>
      </c>
      <c r="AG31" s="78">
        <v>100</v>
      </c>
      <c r="AH31" s="26">
        <f t="shared" si="32"/>
        <v>-1.7208238368985969E-3</v>
      </c>
      <c r="AI31" s="26">
        <f t="shared" si="33"/>
        <v>0</v>
      </c>
      <c r="AJ31" s="27">
        <f t="shared" si="14"/>
        <v>-5.9856880713522352E-4</v>
      </c>
      <c r="AK31" s="27">
        <f t="shared" si="15"/>
        <v>0</v>
      </c>
      <c r="AL31" s="28">
        <f t="shared" si="16"/>
        <v>-1.14424109568486E-2</v>
      </c>
      <c r="AM31" s="28">
        <f t="shared" si="17"/>
        <v>0</v>
      </c>
      <c r="AN31" s="29">
        <f t="shared" si="18"/>
        <v>1.0522988124719015E-2</v>
      </c>
      <c r="AO31" s="87">
        <f t="shared" si="19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718296254.32000005</v>
      </c>
      <c r="C32" s="78">
        <v>10</v>
      </c>
      <c r="D32" s="72">
        <v>809822393.59000003</v>
      </c>
      <c r="E32" s="78">
        <v>10</v>
      </c>
      <c r="F32" s="26">
        <f>((D32-B32)/B32)</f>
        <v>0.12742115627018877</v>
      </c>
      <c r="G32" s="26">
        <f>((E32-C32)/C32)</f>
        <v>0</v>
      </c>
      <c r="H32" s="72">
        <v>763058720.27999997</v>
      </c>
      <c r="I32" s="78">
        <v>10</v>
      </c>
      <c r="J32" s="26">
        <f t="shared" si="20"/>
        <v>-5.7745591724987236E-2</v>
      </c>
      <c r="K32" s="26">
        <f t="shared" si="21"/>
        <v>0</v>
      </c>
      <c r="L32" s="72">
        <v>697529479.42999995</v>
      </c>
      <c r="M32" s="78">
        <v>10</v>
      </c>
      <c r="N32" s="26">
        <f t="shared" si="22"/>
        <v>-8.5877061762631379E-2</v>
      </c>
      <c r="O32" s="26">
        <f t="shared" si="23"/>
        <v>0</v>
      </c>
      <c r="P32" s="72">
        <v>696488201.82000005</v>
      </c>
      <c r="Q32" s="78">
        <v>10</v>
      </c>
      <c r="R32" s="26">
        <f t="shared" si="24"/>
        <v>-1.4928080327885149E-3</v>
      </c>
      <c r="S32" s="26">
        <f t="shared" si="25"/>
        <v>0</v>
      </c>
      <c r="T32" s="72">
        <v>706997060.17999995</v>
      </c>
      <c r="U32" s="78">
        <v>10</v>
      </c>
      <c r="V32" s="26">
        <f t="shared" si="26"/>
        <v>1.5088350861563909E-2</v>
      </c>
      <c r="W32" s="26">
        <f t="shared" si="27"/>
        <v>0</v>
      </c>
      <c r="X32" s="72">
        <v>713448786.61000001</v>
      </c>
      <c r="Y32" s="78">
        <v>10</v>
      </c>
      <c r="Z32" s="26">
        <f t="shared" si="28"/>
        <v>9.1255350175819278E-3</v>
      </c>
      <c r="AA32" s="26">
        <f t="shared" si="29"/>
        <v>0</v>
      </c>
      <c r="AB32" s="72">
        <v>718293918.96000004</v>
      </c>
      <c r="AC32" s="78">
        <v>10</v>
      </c>
      <c r="AD32" s="26">
        <f t="shared" si="30"/>
        <v>6.7911424631079643E-3</v>
      </c>
      <c r="AE32" s="26">
        <f t="shared" si="31"/>
        <v>0</v>
      </c>
      <c r="AF32" s="72">
        <v>719732041.64999998</v>
      </c>
      <c r="AG32" s="78">
        <v>10</v>
      </c>
      <c r="AH32" s="26">
        <f t="shared" si="32"/>
        <v>2.0021368022747014E-3</v>
      </c>
      <c r="AI32" s="26">
        <f t="shared" si="33"/>
        <v>0</v>
      </c>
      <c r="AJ32" s="27">
        <f t="shared" si="14"/>
        <v>1.9141074867887679E-3</v>
      </c>
      <c r="AK32" s="27">
        <f t="shared" si="15"/>
        <v>0</v>
      </c>
      <c r="AL32" s="28">
        <f t="shared" si="16"/>
        <v>-0.11124704954208928</v>
      </c>
      <c r="AM32" s="28">
        <f t="shared" si="17"/>
        <v>0</v>
      </c>
      <c r="AN32" s="29">
        <f t="shared" si="18"/>
        <v>6.2426590111616609E-2</v>
      </c>
      <c r="AO32" s="87">
        <f t="shared" si="19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1770416665.6099999</v>
      </c>
      <c r="C33" s="78">
        <v>100</v>
      </c>
      <c r="D33" s="72">
        <v>1769197725.78</v>
      </c>
      <c r="E33" s="78">
        <v>100</v>
      </c>
      <c r="F33" s="26">
        <f>((D33-B33)/B33)</f>
        <v>-6.8850449370342769E-4</v>
      </c>
      <c r="G33" s="26">
        <f>((E33-C33)/C33)</f>
        <v>0</v>
      </c>
      <c r="H33" s="72">
        <v>2199442802.2399998</v>
      </c>
      <c r="I33" s="78">
        <v>100</v>
      </c>
      <c r="J33" s="26">
        <f t="shared" si="20"/>
        <v>0.24318654166837927</v>
      </c>
      <c r="K33" s="26">
        <f t="shared" si="21"/>
        <v>0</v>
      </c>
      <c r="L33" s="72">
        <v>2195198622.5100002</v>
      </c>
      <c r="M33" s="78">
        <v>100</v>
      </c>
      <c r="N33" s="26">
        <f t="shared" si="22"/>
        <v>-1.9296613331690651E-3</v>
      </c>
      <c r="O33" s="26">
        <f t="shared" si="23"/>
        <v>0</v>
      </c>
      <c r="P33" s="72">
        <v>2187212915.7399998</v>
      </c>
      <c r="Q33" s="78">
        <v>100</v>
      </c>
      <c r="R33" s="26">
        <f t="shared" si="24"/>
        <v>-3.637806022704936E-3</v>
      </c>
      <c r="S33" s="26">
        <f t="shared" si="25"/>
        <v>0</v>
      </c>
      <c r="T33" s="72">
        <v>2179273505.4000001</v>
      </c>
      <c r="U33" s="78">
        <v>100</v>
      </c>
      <c r="V33" s="26">
        <f t="shared" si="26"/>
        <v>-3.6299211123273453E-3</v>
      </c>
      <c r="W33" s="26">
        <f t="shared" si="27"/>
        <v>0</v>
      </c>
      <c r="X33" s="72">
        <v>2186239653.71</v>
      </c>
      <c r="Y33" s="78">
        <v>100</v>
      </c>
      <c r="Z33" s="26">
        <f t="shared" si="28"/>
        <v>3.1965461392241927E-3</v>
      </c>
      <c r="AA33" s="26">
        <f t="shared" si="29"/>
        <v>0</v>
      </c>
      <c r="AB33" s="72">
        <v>2552284623.2399998</v>
      </c>
      <c r="AC33" s="78">
        <v>100</v>
      </c>
      <c r="AD33" s="26">
        <f t="shared" si="30"/>
        <v>0.16743131015340865</v>
      </c>
      <c r="AE33" s="26">
        <f t="shared" si="31"/>
        <v>0</v>
      </c>
      <c r="AF33" s="72">
        <v>2227428089.1599998</v>
      </c>
      <c r="AG33" s="78">
        <v>100</v>
      </c>
      <c r="AH33" s="26">
        <f t="shared" si="32"/>
        <v>-0.12728068457647584</v>
      </c>
      <c r="AI33" s="26">
        <f t="shared" si="33"/>
        <v>0</v>
      </c>
      <c r="AJ33" s="27">
        <f t="shared" si="14"/>
        <v>3.4580977552828934E-2</v>
      </c>
      <c r="AK33" s="27">
        <f t="shared" si="15"/>
        <v>0</v>
      </c>
      <c r="AL33" s="28">
        <f t="shared" si="16"/>
        <v>0.25900460796600688</v>
      </c>
      <c r="AM33" s="28">
        <f t="shared" si="17"/>
        <v>0</v>
      </c>
      <c r="AN33" s="29">
        <f t="shared" si="18"/>
        <v>0.11578760343525238</v>
      </c>
      <c r="AO33" s="87">
        <f t="shared" si="19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16227819853.92</v>
      </c>
      <c r="C34" s="78">
        <v>100</v>
      </c>
      <c r="D34" s="72">
        <v>17502282707.290001</v>
      </c>
      <c r="E34" s="78">
        <v>100</v>
      </c>
      <c r="F34" s="26">
        <f>((D34-B34)/B34)</f>
        <v>7.8535679151142471E-2</v>
      </c>
      <c r="G34" s="26">
        <f>((E34-C34)/C34)</f>
        <v>0</v>
      </c>
      <c r="H34" s="72">
        <v>17236374450.889999</v>
      </c>
      <c r="I34" s="78">
        <v>100</v>
      </c>
      <c r="J34" s="26">
        <f t="shared" si="20"/>
        <v>-1.519277575657295E-2</v>
      </c>
      <c r="K34" s="26">
        <f t="shared" si="21"/>
        <v>0</v>
      </c>
      <c r="L34" s="72">
        <v>18124633977.650002</v>
      </c>
      <c r="M34" s="78">
        <v>100</v>
      </c>
      <c r="N34" s="26">
        <f t="shared" si="22"/>
        <v>5.1534011940320597E-2</v>
      </c>
      <c r="O34" s="26">
        <f t="shared" si="23"/>
        <v>0</v>
      </c>
      <c r="P34" s="72">
        <v>18347483016.93</v>
      </c>
      <c r="Q34" s="78">
        <v>100</v>
      </c>
      <c r="R34" s="26">
        <f t="shared" si="24"/>
        <v>1.2295367705345124E-2</v>
      </c>
      <c r="S34" s="26">
        <f t="shared" si="25"/>
        <v>0</v>
      </c>
      <c r="T34" s="72">
        <v>18300611693.740002</v>
      </c>
      <c r="U34" s="78">
        <v>100</v>
      </c>
      <c r="V34" s="26">
        <f t="shared" si="26"/>
        <v>-2.5546459504417291E-3</v>
      </c>
      <c r="W34" s="26">
        <f t="shared" si="27"/>
        <v>0</v>
      </c>
      <c r="X34" s="72">
        <v>18245587656.139999</v>
      </c>
      <c r="Y34" s="78">
        <v>100</v>
      </c>
      <c r="Z34" s="26">
        <f t="shared" si="28"/>
        <v>-3.0066775100650919E-3</v>
      </c>
      <c r="AA34" s="26">
        <f t="shared" si="29"/>
        <v>0</v>
      </c>
      <c r="AB34" s="72">
        <v>18198098212.27</v>
      </c>
      <c r="AC34" s="78">
        <v>100</v>
      </c>
      <c r="AD34" s="26">
        <f t="shared" si="30"/>
        <v>-2.6027905905249261E-3</v>
      </c>
      <c r="AE34" s="26">
        <f t="shared" si="31"/>
        <v>0</v>
      </c>
      <c r="AF34" s="72">
        <v>18157215667.080002</v>
      </c>
      <c r="AG34" s="78">
        <v>100</v>
      </c>
      <c r="AH34" s="26">
        <f t="shared" si="32"/>
        <v>-2.246528440122041E-3</v>
      </c>
      <c r="AI34" s="26">
        <f t="shared" si="33"/>
        <v>0</v>
      </c>
      <c r="AJ34" s="27">
        <f t="shared" si="14"/>
        <v>1.4595205068635179E-2</v>
      </c>
      <c r="AK34" s="27">
        <f t="shared" si="15"/>
        <v>0</v>
      </c>
      <c r="AL34" s="28">
        <f t="shared" si="16"/>
        <v>3.7419859497367744E-2</v>
      </c>
      <c r="AM34" s="28">
        <f t="shared" si="17"/>
        <v>0</v>
      </c>
      <c r="AN34" s="29">
        <f t="shared" si="18"/>
        <v>3.2795538536086154E-2</v>
      </c>
      <c r="AO34" s="87">
        <f t="shared" si="19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11153629874.07</v>
      </c>
      <c r="C35" s="74">
        <v>100</v>
      </c>
      <c r="D35" s="72">
        <v>11281345572.709999</v>
      </c>
      <c r="E35" s="74">
        <v>100</v>
      </c>
      <c r="F35" s="26">
        <f>((D35-B35)/B35)</f>
        <v>1.1450595015432E-2</v>
      </c>
      <c r="G35" s="26">
        <f>((E35-C35)/C35)</f>
        <v>0</v>
      </c>
      <c r="H35" s="72">
        <v>11288147388.98</v>
      </c>
      <c r="I35" s="74">
        <v>100</v>
      </c>
      <c r="J35" s="26">
        <f t="shared" si="20"/>
        <v>6.0292597422547788E-4</v>
      </c>
      <c r="K35" s="26">
        <f t="shared" si="21"/>
        <v>0</v>
      </c>
      <c r="L35" s="72">
        <v>11756506039.26</v>
      </c>
      <c r="M35" s="74">
        <v>100</v>
      </c>
      <c r="N35" s="26">
        <f t="shared" si="22"/>
        <v>4.1491188424526919E-2</v>
      </c>
      <c r="O35" s="26">
        <f t="shared" si="23"/>
        <v>0</v>
      </c>
      <c r="P35" s="72">
        <v>11793850212.75</v>
      </c>
      <c r="Q35" s="74">
        <v>100</v>
      </c>
      <c r="R35" s="26">
        <f t="shared" si="24"/>
        <v>3.1764687029710707E-3</v>
      </c>
      <c r="S35" s="26">
        <f t="shared" si="25"/>
        <v>0</v>
      </c>
      <c r="T35" s="72">
        <v>11716288454.190001</v>
      </c>
      <c r="U35" s="74">
        <v>100</v>
      </c>
      <c r="V35" s="26">
        <f t="shared" si="26"/>
        <v>-6.5764578285172409E-3</v>
      </c>
      <c r="W35" s="26">
        <f t="shared" si="27"/>
        <v>0</v>
      </c>
      <c r="X35" s="72">
        <v>11629166879.25</v>
      </c>
      <c r="Y35" s="74">
        <v>100</v>
      </c>
      <c r="Z35" s="26">
        <f t="shared" si="28"/>
        <v>-7.4359363275017321E-3</v>
      </c>
      <c r="AA35" s="26">
        <f t="shared" si="29"/>
        <v>0</v>
      </c>
      <c r="AB35" s="72">
        <v>11564590267.950001</v>
      </c>
      <c r="AC35" s="74">
        <v>100</v>
      </c>
      <c r="AD35" s="26">
        <f t="shared" si="30"/>
        <v>-5.5529868966988265E-3</v>
      </c>
      <c r="AE35" s="26">
        <f t="shared" si="31"/>
        <v>0</v>
      </c>
      <c r="AF35" s="72">
        <v>11863921447.049999</v>
      </c>
      <c r="AG35" s="74">
        <v>100</v>
      </c>
      <c r="AH35" s="26">
        <f t="shared" si="32"/>
        <v>2.5883422772838061E-2</v>
      </c>
      <c r="AI35" s="26">
        <f t="shared" si="33"/>
        <v>0</v>
      </c>
      <c r="AJ35" s="27">
        <f t="shared" si="14"/>
        <v>7.8799024796594661E-3</v>
      </c>
      <c r="AK35" s="27">
        <f t="shared" si="15"/>
        <v>0</v>
      </c>
      <c r="AL35" s="28">
        <f t="shared" si="16"/>
        <v>5.164063724359913E-2</v>
      </c>
      <c r="AM35" s="28">
        <f t="shared" si="17"/>
        <v>0</v>
      </c>
      <c r="AN35" s="29">
        <f t="shared" si="18"/>
        <v>1.7589264567084022E-2</v>
      </c>
      <c r="AO35" s="87">
        <f t="shared" si="19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423673255.89999998</v>
      </c>
      <c r="C36" s="74">
        <v>1000000</v>
      </c>
      <c r="D36" s="72">
        <v>412317412.24000001</v>
      </c>
      <c r="E36" s="74">
        <v>1000000</v>
      </c>
      <c r="F36" s="26">
        <f>((D36-B36)/B36)</f>
        <v>-2.6803305381825418E-2</v>
      </c>
      <c r="G36" s="26">
        <f>((E36-C36)/C36)</f>
        <v>0</v>
      </c>
      <c r="H36" s="72">
        <v>412702939.98000002</v>
      </c>
      <c r="I36" s="74">
        <v>1000000</v>
      </c>
      <c r="J36" s="26">
        <f t="shared" si="20"/>
        <v>9.3502658038512119E-4</v>
      </c>
      <c r="K36" s="26">
        <f t="shared" si="21"/>
        <v>0</v>
      </c>
      <c r="L36" s="72">
        <v>409557116</v>
      </c>
      <c r="M36" s="74">
        <v>1000000</v>
      </c>
      <c r="N36" s="26">
        <f t="shared" si="22"/>
        <v>-7.6224898716555512E-3</v>
      </c>
      <c r="O36" s="26">
        <f t="shared" si="23"/>
        <v>0</v>
      </c>
      <c r="P36" s="72">
        <v>361644499.33999997</v>
      </c>
      <c r="Q36" s="74">
        <v>1000000</v>
      </c>
      <c r="R36" s="26">
        <f t="shared" si="24"/>
        <v>-0.1169864099248126</v>
      </c>
      <c r="S36" s="26">
        <f t="shared" si="25"/>
        <v>0</v>
      </c>
      <c r="T36" s="72">
        <v>388758773</v>
      </c>
      <c r="U36" s="74">
        <v>1000000</v>
      </c>
      <c r="V36" s="26">
        <f t="shared" si="26"/>
        <v>7.4974937291963487E-2</v>
      </c>
      <c r="W36" s="26">
        <f t="shared" si="27"/>
        <v>0</v>
      </c>
      <c r="X36" s="72">
        <v>389177103.22000003</v>
      </c>
      <c r="Y36" s="74">
        <v>1000000</v>
      </c>
      <c r="Z36" s="26">
        <f t="shared" si="28"/>
        <v>1.0760663142643178E-3</v>
      </c>
      <c r="AA36" s="26">
        <f t="shared" si="29"/>
        <v>0</v>
      </c>
      <c r="AB36" s="72">
        <v>388520336.02999997</v>
      </c>
      <c r="AC36" s="74">
        <v>1000000</v>
      </c>
      <c r="AD36" s="26">
        <f t="shared" si="30"/>
        <v>-1.6875792141059999E-3</v>
      </c>
      <c r="AE36" s="26">
        <f t="shared" si="31"/>
        <v>0</v>
      </c>
      <c r="AF36" s="72">
        <v>394875606.20999998</v>
      </c>
      <c r="AG36" s="74">
        <v>1000000</v>
      </c>
      <c r="AH36" s="26">
        <f t="shared" si="32"/>
        <v>1.635762556199704E-2</v>
      </c>
      <c r="AI36" s="26">
        <f t="shared" si="33"/>
        <v>0</v>
      </c>
      <c r="AJ36" s="27">
        <f t="shared" si="14"/>
        <v>-7.4695160804736987E-3</v>
      </c>
      <c r="AK36" s="27">
        <f t="shared" si="15"/>
        <v>0</v>
      </c>
      <c r="AL36" s="28">
        <f t="shared" si="16"/>
        <v>-4.2301890514988914E-2</v>
      </c>
      <c r="AM36" s="28">
        <f t="shared" si="17"/>
        <v>0</v>
      </c>
      <c r="AN36" s="29">
        <f t="shared" si="18"/>
        <v>5.3331421356728595E-2</v>
      </c>
      <c r="AO36" s="87">
        <f t="shared" si="19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5357657650.04</v>
      </c>
      <c r="C37" s="78">
        <v>1</v>
      </c>
      <c r="D37" s="72">
        <v>5370364488.5500002</v>
      </c>
      <c r="E37" s="78">
        <v>1</v>
      </c>
      <c r="F37" s="26">
        <f>((D37-B37)/B37)</f>
        <v>2.371715279326472E-3</v>
      </c>
      <c r="G37" s="26">
        <f>((E37-C37)/C37)</f>
        <v>0</v>
      </c>
      <c r="H37" s="72">
        <v>5193565483.1300001</v>
      </c>
      <c r="I37" s="78">
        <v>1</v>
      </c>
      <c r="J37" s="26">
        <f t="shared" si="20"/>
        <v>-3.292123016919022E-2</v>
      </c>
      <c r="K37" s="26">
        <f t="shared" si="21"/>
        <v>0</v>
      </c>
      <c r="L37" s="72">
        <v>5419467363.4099998</v>
      </c>
      <c r="M37" s="78">
        <v>1</v>
      </c>
      <c r="N37" s="26">
        <f t="shared" si="22"/>
        <v>4.3496492152411588E-2</v>
      </c>
      <c r="O37" s="26">
        <f t="shared" si="23"/>
        <v>0</v>
      </c>
      <c r="P37" s="72">
        <v>5425190294.5200005</v>
      </c>
      <c r="Q37" s="78">
        <v>1</v>
      </c>
      <c r="R37" s="26">
        <f t="shared" si="24"/>
        <v>1.0559951239192751E-3</v>
      </c>
      <c r="S37" s="26">
        <f t="shared" si="25"/>
        <v>0</v>
      </c>
      <c r="T37" s="72">
        <v>5352461835.0799999</v>
      </c>
      <c r="U37" s="78">
        <v>1</v>
      </c>
      <c r="V37" s="26">
        <f t="shared" si="26"/>
        <v>-1.3405697402626366E-2</v>
      </c>
      <c r="W37" s="26">
        <f t="shared" si="27"/>
        <v>0</v>
      </c>
      <c r="X37" s="72">
        <v>5403760884.0699997</v>
      </c>
      <c r="Y37" s="78">
        <v>1</v>
      </c>
      <c r="Z37" s="26">
        <f t="shared" si="28"/>
        <v>9.5841970612076371E-3</v>
      </c>
      <c r="AA37" s="26">
        <f t="shared" si="29"/>
        <v>0</v>
      </c>
      <c r="AB37" s="72">
        <v>5050052409.3100004</v>
      </c>
      <c r="AC37" s="78">
        <v>1</v>
      </c>
      <c r="AD37" s="26">
        <f t="shared" si="30"/>
        <v>-6.5455981925979193E-2</v>
      </c>
      <c r="AE37" s="26">
        <f t="shared" si="31"/>
        <v>0</v>
      </c>
      <c r="AF37" s="72">
        <v>5045547121.5799999</v>
      </c>
      <c r="AG37" s="78">
        <v>1</v>
      </c>
      <c r="AH37" s="26">
        <f t="shared" si="32"/>
        <v>-8.9212692559285001E-4</v>
      </c>
      <c r="AI37" s="26">
        <f t="shared" si="33"/>
        <v>0</v>
      </c>
      <c r="AJ37" s="27">
        <f t="shared" si="14"/>
        <v>-7.0208296008154574E-3</v>
      </c>
      <c r="AK37" s="27">
        <f t="shared" si="15"/>
        <v>0</v>
      </c>
      <c r="AL37" s="28">
        <f t="shared" si="16"/>
        <v>-6.0483300093044715E-2</v>
      </c>
      <c r="AM37" s="28">
        <f t="shared" si="17"/>
        <v>0</v>
      </c>
      <c r="AN37" s="29">
        <f t="shared" si="18"/>
        <v>3.1948635147955783E-2</v>
      </c>
      <c r="AO37" s="87">
        <f t="shared" si="19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14820923682.469999</v>
      </c>
      <c r="C38" s="78">
        <v>1</v>
      </c>
      <c r="D38" s="72">
        <v>14866142854.879999</v>
      </c>
      <c r="E38" s="78">
        <v>1</v>
      </c>
      <c r="F38" s="26">
        <f>((D38-B38)/B38)</f>
        <v>3.0510360473338456E-3</v>
      </c>
      <c r="G38" s="26">
        <f>((E38-C38)/C38)</f>
        <v>0</v>
      </c>
      <c r="H38" s="72">
        <v>15433838229.42</v>
      </c>
      <c r="I38" s="78">
        <v>1</v>
      </c>
      <c r="J38" s="26">
        <f t="shared" si="20"/>
        <v>3.8187133009666169E-2</v>
      </c>
      <c r="K38" s="26">
        <f t="shared" si="21"/>
        <v>0</v>
      </c>
      <c r="L38" s="72">
        <v>16361222549.23</v>
      </c>
      <c r="M38" s="78">
        <v>1</v>
      </c>
      <c r="N38" s="26">
        <f t="shared" si="22"/>
        <v>6.0087730998904632E-2</v>
      </c>
      <c r="O38" s="26">
        <f t="shared" si="23"/>
        <v>0</v>
      </c>
      <c r="P38" s="72">
        <v>17239083284.509998</v>
      </c>
      <c r="Q38" s="78">
        <v>1</v>
      </c>
      <c r="R38" s="26">
        <f t="shared" si="24"/>
        <v>5.3654959624109086E-2</v>
      </c>
      <c r="S38" s="26">
        <f t="shared" si="25"/>
        <v>0</v>
      </c>
      <c r="T38" s="72">
        <v>17297040108.02</v>
      </c>
      <c r="U38" s="78">
        <v>1</v>
      </c>
      <c r="V38" s="26">
        <f t="shared" si="26"/>
        <v>3.3619434719059944E-3</v>
      </c>
      <c r="W38" s="26">
        <f t="shared" si="27"/>
        <v>0</v>
      </c>
      <c r="X38" s="72">
        <v>17370949116.990002</v>
      </c>
      <c r="Y38" s="78">
        <v>1</v>
      </c>
      <c r="Z38" s="26">
        <f t="shared" si="28"/>
        <v>4.2729281141998584E-3</v>
      </c>
      <c r="AA38" s="26">
        <f t="shared" si="29"/>
        <v>0</v>
      </c>
      <c r="AB38" s="72">
        <v>17353372496.02</v>
      </c>
      <c r="AC38" s="78">
        <v>1</v>
      </c>
      <c r="AD38" s="26">
        <f t="shared" si="30"/>
        <v>-1.0118399893768648E-3</v>
      </c>
      <c r="AE38" s="26">
        <f t="shared" si="31"/>
        <v>0</v>
      </c>
      <c r="AF38" s="72">
        <v>16971948406.74</v>
      </c>
      <c r="AG38" s="78">
        <v>1</v>
      </c>
      <c r="AH38" s="26">
        <f t="shared" si="32"/>
        <v>-2.197982492264719E-2</v>
      </c>
      <c r="AI38" s="26">
        <f t="shared" si="33"/>
        <v>0</v>
      </c>
      <c r="AJ38" s="27">
        <f t="shared" si="14"/>
        <v>1.745300829426194E-2</v>
      </c>
      <c r="AK38" s="27">
        <f t="shared" si="15"/>
        <v>0</v>
      </c>
      <c r="AL38" s="28">
        <f t="shared" si="16"/>
        <v>0.14165110428551703</v>
      </c>
      <c r="AM38" s="28">
        <f t="shared" si="17"/>
        <v>0</v>
      </c>
      <c r="AN38" s="29">
        <f t="shared" si="18"/>
        <v>2.9359333321393226E-2</v>
      </c>
      <c r="AO38" s="87">
        <f t="shared" si="19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572808729.92999995</v>
      </c>
      <c r="C39" s="78">
        <v>100</v>
      </c>
      <c r="D39" s="72">
        <v>584156836.29999995</v>
      </c>
      <c r="E39" s="78">
        <v>100</v>
      </c>
      <c r="F39" s="26">
        <f>((D39-B39)/B39)</f>
        <v>1.981133627517653E-2</v>
      </c>
      <c r="G39" s="26">
        <f>((E39-C39)/C39)</f>
        <v>0</v>
      </c>
      <c r="H39" s="72">
        <v>583676611.71000004</v>
      </c>
      <c r="I39" s="78">
        <v>100</v>
      </c>
      <c r="J39" s="26">
        <f t="shared" si="20"/>
        <v>-8.2208160575782379E-4</v>
      </c>
      <c r="K39" s="26">
        <f t="shared" si="21"/>
        <v>0</v>
      </c>
      <c r="L39" s="72">
        <v>584141470.40999997</v>
      </c>
      <c r="M39" s="78">
        <v>100</v>
      </c>
      <c r="N39" s="26">
        <f t="shared" si="22"/>
        <v>7.9643194651577668E-4</v>
      </c>
      <c r="O39" s="26">
        <f t="shared" si="23"/>
        <v>0</v>
      </c>
      <c r="P39" s="72">
        <v>583827622.91999996</v>
      </c>
      <c r="Q39" s="78">
        <v>100</v>
      </c>
      <c r="R39" s="26">
        <f t="shared" si="24"/>
        <v>-5.3727993285552003E-4</v>
      </c>
      <c r="S39" s="26">
        <f t="shared" si="25"/>
        <v>0</v>
      </c>
      <c r="T39" s="72">
        <v>511173491.92000002</v>
      </c>
      <c r="U39" s="78">
        <v>100</v>
      </c>
      <c r="V39" s="26">
        <f t="shared" si="26"/>
        <v>-0.12444449037306943</v>
      </c>
      <c r="W39" s="26">
        <f t="shared" si="27"/>
        <v>0</v>
      </c>
      <c r="X39" s="72">
        <v>585912157.58000004</v>
      </c>
      <c r="Y39" s="78">
        <v>100</v>
      </c>
      <c r="Z39" s="26">
        <f t="shared" si="28"/>
        <v>0.14620997927587534</v>
      </c>
      <c r="AA39" s="26">
        <f t="shared" si="29"/>
        <v>0</v>
      </c>
      <c r="AB39" s="72">
        <v>587556882.46000004</v>
      </c>
      <c r="AC39" s="78">
        <v>100</v>
      </c>
      <c r="AD39" s="26">
        <f t="shared" si="30"/>
        <v>2.807118539395431E-3</v>
      </c>
      <c r="AE39" s="26">
        <f t="shared" si="31"/>
        <v>0</v>
      </c>
      <c r="AF39" s="72">
        <v>589251553.99000001</v>
      </c>
      <c r="AG39" s="78">
        <v>100</v>
      </c>
      <c r="AH39" s="26">
        <f t="shared" si="32"/>
        <v>2.8842680267903115E-3</v>
      </c>
      <c r="AI39" s="26">
        <f t="shared" si="33"/>
        <v>0</v>
      </c>
      <c r="AJ39" s="27">
        <f t="shared" si="14"/>
        <v>5.8381602690088267E-3</v>
      </c>
      <c r="AK39" s="27">
        <f t="shared" si="15"/>
        <v>0</v>
      </c>
      <c r="AL39" s="28">
        <f t="shared" si="16"/>
        <v>8.7214894586692994E-3</v>
      </c>
      <c r="AM39" s="28">
        <f t="shared" si="17"/>
        <v>0</v>
      </c>
      <c r="AN39" s="29">
        <f t="shared" si="18"/>
        <v>7.2704296448738867E-2</v>
      </c>
      <c r="AO39" s="87">
        <f t="shared" si="19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4484879434.9499998</v>
      </c>
      <c r="C40" s="78">
        <v>1</v>
      </c>
      <c r="D40" s="72">
        <v>4551142310.1800003</v>
      </c>
      <c r="E40" s="78">
        <v>1</v>
      </c>
      <c r="F40" s="26">
        <f>((D40-B40)/B40)</f>
        <v>1.4774728326836111E-2</v>
      </c>
      <c r="G40" s="26">
        <f>((E40-C40)/C40)</f>
        <v>0</v>
      </c>
      <c r="H40" s="72">
        <v>4547632718.9300003</v>
      </c>
      <c r="I40" s="78">
        <v>1</v>
      </c>
      <c r="J40" s="26">
        <f t="shared" si="20"/>
        <v>-7.7114513473897366E-4</v>
      </c>
      <c r="K40" s="26">
        <f t="shared" si="21"/>
        <v>0</v>
      </c>
      <c r="L40" s="72">
        <v>4635182890.9899998</v>
      </c>
      <c r="M40" s="78">
        <v>1</v>
      </c>
      <c r="N40" s="26">
        <f t="shared" si="22"/>
        <v>1.9251812420022982E-2</v>
      </c>
      <c r="O40" s="26">
        <f t="shared" si="23"/>
        <v>0</v>
      </c>
      <c r="P40" s="72">
        <v>4606268856.3500004</v>
      </c>
      <c r="Q40" s="78">
        <v>1</v>
      </c>
      <c r="R40" s="26">
        <f t="shared" si="24"/>
        <v>-6.2379490345900509E-3</v>
      </c>
      <c r="S40" s="26">
        <f t="shared" si="25"/>
        <v>0</v>
      </c>
      <c r="T40" s="72">
        <v>4588371281.6999998</v>
      </c>
      <c r="U40" s="78">
        <v>1</v>
      </c>
      <c r="V40" s="26">
        <f t="shared" si="26"/>
        <v>-3.8854819829562837E-3</v>
      </c>
      <c r="W40" s="26">
        <f t="shared" si="27"/>
        <v>0</v>
      </c>
      <c r="X40" s="72">
        <v>4544151460.1499996</v>
      </c>
      <c r="Y40" s="78">
        <v>1</v>
      </c>
      <c r="Z40" s="26">
        <f t="shared" si="28"/>
        <v>-9.6373677793608423E-3</v>
      </c>
      <c r="AA40" s="26">
        <f t="shared" si="29"/>
        <v>0</v>
      </c>
      <c r="AB40" s="72">
        <v>4408389376.8599997</v>
      </c>
      <c r="AC40" s="78">
        <v>1</v>
      </c>
      <c r="AD40" s="26">
        <f t="shared" si="30"/>
        <v>-2.987622320263034E-2</v>
      </c>
      <c r="AE40" s="26">
        <f t="shared" si="31"/>
        <v>0</v>
      </c>
      <c r="AF40" s="72">
        <v>4332428862.1599998</v>
      </c>
      <c r="AG40" s="78">
        <v>1</v>
      </c>
      <c r="AH40" s="26">
        <f t="shared" si="32"/>
        <v>-1.723089958857147E-2</v>
      </c>
      <c r="AI40" s="26">
        <f t="shared" si="33"/>
        <v>0</v>
      </c>
      <c r="AJ40" s="27">
        <f t="shared" si="14"/>
        <v>-4.2015657469986088E-3</v>
      </c>
      <c r="AK40" s="27">
        <f t="shared" si="15"/>
        <v>0</v>
      </c>
      <c r="AL40" s="28">
        <f t="shared" si="16"/>
        <v>-4.8056824663729361E-2</v>
      </c>
      <c r="AM40" s="28">
        <f t="shared" si="17"/>
        <v>0</v>
      </c>
      <c r="AN40" s="29">
        <f t="shared" si="18"/>
        <v>1.5967264526403853E-2</v>
      </c>
      <c r="AO40" s="87">
        <f t="shared" si="19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629120507.05999994</v>
      </c>
      <c r="C41" s="78">
        <v>10</v>
      </c>
      <c r="D41" s="72">
        <v>647396738.27999997</v>
      </c>
      <c r="E41" s="78">
        <v>10</v>
      </c>
      <c r="F41" s="26">
        <f>((D41-B41)/B41)</f>
        <v>2.9050445844482707E-2</v>
      </c>
      <c r="G41" s="26">
        <f>((E41-C41)/C41)</f>
        <v>0</v>
      </c>
      <c r="H41" s="72">
        <v>644099894.69000006</v>
      </c>
      <c r="I41" s="78">
        <v>10</v>
      </c>
      <c r="J41" s="26">
        <f t="shared" si="20"/>
        <v>-5.0924624655338084E-3</v>
      </c>
      <c r="K41" s="26">
        <f t="shared" si="21"/>
        <v>0</v>
      </c>
      <c r="L41" s="72">
        <v>644099894.69000006</v>
      </c>
      <c r="M41" s="78">
        <v>10</v>
      </c>
      <c r="N41" s="26">
        <f t="shared" si="22"/>
        <v>0</v>
      </c>
      <c r="O41" s="26">
        <f t="shared" si="23"/>
        <v>0</v>
      </c>
      <c r="P41" s="72">
        <v>630912437.95000005</v>
      </c>
      <c r="Q41" s="78">
        <v>10</v>
      </c>
      <c r="R41" s="26">
        <f t="shared" si="24"/>
        <v>-2.0474241416150243E-2</v>
      </c>
      <c r="S41" s="26">
        <f t="shared" si="25"/>
        <v>0</v>
      </c>
      <c r="T41" s="72">
        <v>622213628.72000003</v>
      </c>
      <c r="U41" s="78">
        <v>10</v>
      </c>
      <c r="V41" s="26">
        <f t="shared" si="26"/>
        <v>-1.3787664827570576E-2</v>
      </c>
      <c r="W41" s="26">
        <f t="shared" si="27"/>
        <v>0</v>
      </c>
      <c r="X41" s="72">
        <v>622213628.72000003</v>
      </c>
      <c r="Y41" s="78">
        <v>10</v>
      </c>
      <c r="Z41" s="26">
        <f t="shared" si="28"/>
        <v>0</v>
      </c>
      <c r="AA41" s="26">
        <f t="shared" si="29"/>
        <v>0</v>
      </c>
      <c r="AB41" s="72">
        <v>654524958.94000006</v>
      </c>
      <c r="AC41" s="78">
        <v>10</v>
      </c>
      <c r="AD41" s="26">
        <f t="shared" si="30"/>
        <v>5.1929640767383975E-2</v>
      </c>
      <c r="AE41" s="26">
        <f t="shared" si="31"/>
        <v>0</v>
      </c>
      <c r="AF41" s="72">
        <v>646807607.94000006</v>
      </c>
      <c r="AG41" s="78">
        <v>10</v>
      </c>
      <c r="AH41" s="26">
        <f t="shared" si="32"/>
        <v>-1.1790766562207516E-2</v>
      </c>
      <c r="AI41" s="26">
        <f t="shared" si="33"/>
        <v>0</v>
      </c>
      <c r="AJ41" s="27">
        <f t="shared" si="14"/>
        <v>3.729368917550567E-3</v>
      </c>
      <c r="AK41" s="27">
        <f t="shared" si="15"/>
        <v>0</v>
      </c>
      <c r="AL41" s="28">
        <f t="shared" si="16"/>
        <v>-9.0999893135870963E-4</v>
      </c>
      <c r="AM41" s="28">
        <f t="shared" si="17"/>
        <v>0</v>
      </c>
      <c r="AN41" s="29">
        <f t="shared" si="18"/>
        <v>2.4505393187328032E-2</v>
      </c>
      <c r="AO41" s="87">
        <f t="shared" si="19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624911818.77999997</v>
      </c>
      <c r="C42" s="78">
        <v>1</v>
      </c>
      <c r="D42" s="72">
        <v>615399205.08000004</v>
      </c>
      <c r="E42" s="78">
        <v>1</v>
      </c>
      <c r="F42" s="26">
        <f>((D42-B42)/B42)</f>
        <v>-1.5222329637757806E-2</v>
      </c>
      <c r="G42" s="26">
        <f>((E42-C42)/C42)</f>
        <v>0</v>
      </c>
      <c r="H42" s="72">
        <v>620456897.16999996</v>
      </c>
      <c r="I42" s="78">
        <v>1</v>
      </c>
      <c r="J42" s="26">
        <f t="shared" si="20"/>
        <v>8.2185547986569612E-3</v>
      </c>
      <c r="K42" s="26">
        <f t="shared" si="21"/>
        <v>0</v>
      </c>
      <c r="L42" s="72">
        <v>621959543.11000001</v>
      </c>
      <c r="M42" s="78">
        <v>1</v>
      </c>
      <c r="N42" s="26">
        <f t="shared" si="22"/>
        <v>2.4218377567464529E-3</v>
      </c>
      <c r="O42" s="26">
        <f t="shared" si="23"/>
        <v>0</v>
      </c>
      <c r="P42" s="72">
        <v>617790157.13</v>
      </c>
      <c r="Q42" s="78">
        <v>1</v>
      </c>
      <c r="R42" s="26">
        <f t="shared" si="24"/>
        <v>-6.7036289195784877E-3</v>
      </c>
      <c r="S42" s="26">
        <f t="shared" si="25"/>
        <v>0</v>
      </c>
      <c r="T42" s="362">
        <v>618756919.25999999</v>
      </c>
      <c r="U42" s="78">
        <v>1</v>
      </c>
      <c r="V42" s="26">
        <f t="shared" si="26"/>
        <v>1.5648713707113369E-3</v>
      </c>
      <c r="W42" s="26">
        <f t="shared" si="27"/>
        <v>0</v>
      </c>
      <c r="X42" s="72">
        <v>616515204.16999996</v>
      </c>
      <c r="Y42" s="78">
        <v>1</v>
      </c>
      <c r="Z42" s="26">
        <f t="shared" si="28"/>
        <v>-3.6229333688599461E-3</v>
      </c>
      <c r="AA42" s="26">
        <f t="shared" si="29"/>
        <v>0</v>
      </c>
      <c r="AB42" s="72">
        <v>618701675.23000002</v>
      </c>
      <c r="AC42" s="78">
        <v>1</v>
      </c>
      <c r="AD42" s="26">
        <f t="shared" si="30"/>
        <v>3.5464998190006636E-3</v>
      </c>
      <c r="AE42" s="26">
        <f t="shared" si="31"/>
        <v>0</v>
      </c>
      <c r="AF42" s="72">
        <v>611647724.70000005</v>
      </c>
      <c r="AG42" s="78">
        <v>1</v>
      </c>
      <c r="AH42" s="26">
        <f t="shared" si="32"/>
        <v>-1.1401214531022066E-2</v>
      </c>
      <c r="AI42" s="26">
        <f t="shared" si="33"/>
        <v>0</v>
      </c>
      <c r="AJ42" s="27">
        <f t="shared" si="14"/>
        <v>-2.6497928390128616E-3</v>
      </c>
      <c r="AK42" s="27">
        <f t="shared" si="15"/>
        <v>0</v>
      </c>
      <c r="AL42" s="28">
        <f t="shared" si="16"/>
        <v>-6.0960110917145467E-3</v>
      </c>
      <c r="AM42" s="28">
        <f t="shared" si="17"/>
        <v>0</v>
      </c>
      <c r="AN42" s="29">
        <f t="shared" si="18"/>
        <v>8.0359594237727934E-3</v>
      </c>
      <c r="AO42" s="87">
        <f t="shared" si="19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5810970248.46</v>
      </c>
      <c r="C43" s="78">
        <v>100</v>
      </c>
      <c r="D43" s="72">
        <v>5777864075.8100004</v>
      </c>
      <c r="E43" s="78">
        <v>100</v>
      </c>
      <c r="F43" s="26">
        <f>((D43-B43)/B43)</f>
        <v>-5.6971850197948069E-3</v>
      </c>
      <c r="G43" s="26">
        <f>((E43-C43)/C43)</f>
        <v>0</v>
      </c>
      <c r="H43" s="72">
        <v>5712799435.7600002</v>
      </c>
      <c r="I43" s="78">
        <v>100</v>
      </c>
      <c r="J43" s="26">
        <f t="shared" si="20"/>
        <v>-1.1261019504145875E-2</v>
      </c>
      <c r="K43" s="26">
        <f t="shared" si="21"/>
        <v>0</v>
      </c>
      <c r="L43" s="72">
        <v>5691601563.29</v>
      </c>
      <c r="M43" s="78">
        <v>100</v>
      </c>
      <c r="N43" s="26">
        <f t="shared" si="22"/>
        <v>-3.7105928027701212E-3</v>
      </c>
      <c r="O43" s="26">
        <f t="shared" si="23"/>
        <v>0</v>
      </c>
      <c r="P43" s="72">
        <v>5671101685.6999998</v>
      </c>
      <c r="Q43" s="78">
        <v>100</v>
      </c>
      <c r="R43" s="26">
        <f t="shared" si="24"/>
        <v>-3.6017766461766006E-3</v>
      </c>
      <c r="S43" s="26">
        <f t="shared" si="25"/>
        <v>0</v>
      </c>
      <c r="T43" s="72">
        <v>5559711328.1099997</v>
      </c>
      <c r="U43" s="78">
        <v>100</v>
      </c>
      <c r="V43" s="26">
        <f t="shared" si="26"/>
        <v>-1.9641749304350718E-2</v>
      </c>
      <c r="W43" s="26">
        <f t="shared" si="27"/>
        <v>0</v>
      </c>
      <c r="X43" s="72">
        <v>5777252331.8000002</v>
      </c>
      <c r="Y43" s="78">
        <v>100</v>
      </c>
      <c r="Z43" s="26">
        <f t="shared" si="28"/>
        <v>3.9128111308605058E-2</v>
      </c>
      <c r="AA43" s="26">
        <f t="shared" si="29"/>
        <v>0</v>
      </c>
      <c r="AB43" s="72">
        <v>5752325001.8599997</v>
      </c>
      <c r="AC43" s="78">
        <v>100</v>
      </c>
      <c r="AD43" s="26">
        <f t="shared" si="30"/>
        <v>-4.314737959910781E-3</v>
      </c>
      <c r="AE43" s="26">
        <f t="shared" si="31"/>
        <v>0</v>
      </c>
      <c r="AF43" s="72">
        <v>5703268117.0100002</v>
      </c>
      <c r="AG43" s="78">
        <v>100</v>
      </c>
      <c r="AH43" s="26">
        <f t="shared" si="32"/>
        <v>-8.5281837924903424E-3</v>
      </c>
      <c r="AI43" s="26">
        <f t="shared" si="33"/>
        <v>0</v>
      </c>
      <c r="AJ43" s="27">
        <f t="shared" si="14"/>
        <v>-2.2033917151292729E-3</v>
      </c>
      <c r="AK43" s="27">
        <f t="shared" si="15"/>
        <v>0</v>
      </c>
      <c r="AL43" s="28">
        <f t="shared" si="16"/>
        <v>-1.2910646187110686E-2</v>
      </c>
      <c r="AM43" s="28">
        <f t="shared" si="17"/>
        <v>0</v>
      </c>
      <c r="AN43" s="29">
        <f t="shared" si="18"/>
        <v>1.7547179601421409E-2</v>
      </c>
      <c r="AO43" s="87">
        <f t="shared" si="19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299286994.13999999</v>
      </c>
      <c r="C44" s="78">
        <v>1</v>
      </c>
      <c r="D44" s="72">
        <v>299741910.38</v>
      </c>
      <c r="E44" s="78">
        <v>1</v>
      </c>
      <c r="F44" s="26">
        <f>((D44-B44)/B44)</f>
        <v>1.5200000297614321E-3</v>
      </c>
      <c r="G44" s="26">
        <f>((E44-C44)/C44)</f>
        <v>0</v>
      </c>
      <c r="H44" s="72">
        <v>299198924.02999997</v>
      </c>
      <c r="I44" s="78">
        <v>1</v>
      </c>
      <c r="J44" s="26">
        <f t="shared" si="20"/>
        <v>-1.8115129422897483E-3</v>
      </c>
      <c r="K44" s="26">
        <f t="shared" si="21"/>
        <v>0</v>
      </c>
      <c r="L44" s="72">
        <v>296838660.75</v>
      </c>
      <c r="M44" s="78">
        <v>1</v>
      </c>
      <c r="N44" s="26">
        <f t="shared" si="22"/>
        <v>-7.8886088499546658E-3</v>
      </c>
      <c r="O44" s="26">
        <f t="shared" si="23"/>
        <v>0</v>
      </c>
      <c r="P44" s="72">
        <v>297139200.13999999</v>
      </c>
      <c r="Q44" s="78">
        <v>1</v>
      </c>
      <c r="R44" s="26">
        <f t="shared" si="24"/>
        <v>1.0124671403672128E-3</v>
      </c>
      <c r="S44" s="26">
        <f t="shared" si="25"/>
        <v>0</v>
      </c>
      <c r="T44" s="72">
        <v>297587103.5</v>
      </c>
      <c r="U44" s="78">
        <v>1</v>
      </c>
      <c r="V44" s="26">
        <f t="shared" si="26"/>
        <v>1.507385628651421E-3</v>
      </c>
      <c r="W44" s="26">
        <f t="shared" si="27"/>
        <v>0</v>
      </c>
      <c r="X44" s="72">
        <v>298143461.10000002</v>
      </c>
      <c r="Y44" s="78">
        <v>1</v>
      </c>
      <c r="Z44" s="26">
        <f t="shared" si="28"/>
        <v>1.8695622002988575E-3</v>
      </c>
      <c r="AA44" s="26">
        <f t="shared" si="29"/>
        <v>0</v>
      </c>
      <c r="AB44" s="72">
        <v>299596313.58999997</v>
      </c>
      <c r="AC44" s="78">
        <v>1</v>
      </c>
      <c r="AD44" s="26">
        <f t="shared" si="30"/>
        <v>4.8729980011624338E-3</v>
      </c>
      <c r="AE44" s="26">
        <f t="shared" si="31"/>
        <v>0</v>
      </c>
      <c r="AF44" s="72">
        <v>300211325.30000001</v>
      </c>
      <c r="AG44" s="78">
        <v>1</v>
      </c>
      <c r="AH44" s="26">
        <f t="shared" si="32"/>
        <v>2.0528013266601364E-3</v>
      </c>
      <c r="AI44" s="26">
        <f t="shared" si="33"/>
        <v>0</v>
      </c>
      <c r="AJ44" s="27">
        <f t="shared" si="14"/>
        <v>3.9188656683213498E-4</v>
      </c>
      <c r="AK44" s="27">
        <f t="shared" si="15"/>
        <v>0</v>
      </c>
      <c r="AL44" s="28">
        <f t="shared" si="16"/>
        <v>1.5660636826025178E-3</v>
      </c>
      <c r="AM44" s="28">
        <f t="shared" si="17"/>
        <v>0</v>
      </c>
      <c r="AN44" s="29">
        <f t="shared" si="18"/>
        <v>3.8050003742946779E-3</v>
      </c>
      <c r="AO44" s="87">
        <f t="shared" si="19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347987788.66000003</v>
      </c>
      <c r="C45" s="78">
        <v>100</v>
      </c>
      <c r="D45" s="72">
        <v>354912750.73000002</v>
      </c>
      <c r="E45" s="78">
        <v>100</v>
      </c>
      <c r="F45" s="26">
        <f>((D45-B45)/B45)</f>
        <v>1.9900014585758921E-2</v>
      </c>
      <c r="G45" s="26">
        <f>((E45-C45)/C45)</f>
        <v>0</v>
      </c>
      <c r="H45" s="72">
        <v>344475470.80000001</v>
      </c>
      <c r="I45" s="78">
        <v>100</v>
      </c>
      <c r="J45" s="26">
        <f t="shared" si="20"/>
        <v>-2.9408016219569892E-2</v>
      </c>
      <c r="K45" s="26">
        <f t="shared" si="21"/>
        <v>0</v>
      </c>
      <c r="L45" s="72">
        <v>346214057.22000003</v>
      </c>
      <c r="M45" s="78">
        <v>100</v>
      </c>
      <c r="N45" s="26">
        <f t="shared" si="22"/>
        <v>5.0470543402186896E-3</v>
      </c>
      <c r="O45" s="26">
        <f t="shared" si="23"/>
        <v>0</v>
      </c>
      <c r="P45" s="72">
        <v>341382385.91000003</v>
      </c>
      <c r="Q45" s="78">
        <v>100</v>
      </c>
      <c r="R45" s="26">
        <f t="shared" si="24"/>
        <v>-1.395573405885637E-2</v>
      </c>
      <c r="S45" s="26">
        <f t="shared" si="25"/>
        <v>0</v>
      </c>
      <c r="T45" s="72">
        <v>353597975.13</v>
      </c>
      <c r="U45" s="78">
        <v>100</v>
      </c>
      <c r="V45" s="26">
        <f t="shared" si="26"/>
        <v>3.5782716754520584E-2</v>
      </c>
      <c r="W45" s="26">
        <f t="shared" si="27"/>
        <v>0</v>
      </c>
      <c r="X45" s="72">
        <v>363685099.97000003</v>
      </c>
      <c r="Y45" s="78">
        <v>100</v>
      </c>
      <c r="Z45" s="26">
        <f t="shared" si="28"/>
        <v>2.8527100123499041E-2</v>
      </c>
      <c r="AA45" s="26">
        <f t="shared" si="29"/>
        <v>0</v>
      </c>
      <c r="AB45" s="72">
        <v>338880716.37</v>
      </c>
      <c r="AC45" s="78">
        <v>100</v>
      </c>
      <c r="AD45" s="26">
        <f t="shared" si="30"/>
        <v>-6.8202914010076596E-2</v>
      </c>
      <c r="AE45" s="26">
        <f t="shared" si="31"/>
        <v>0</v>
      </c>
      <c r="AF45" s="72">
        <v>352714314.97000003</v>
      </c>
      <c r="AG45" s="78">
        <v>100</v>
      </c>
      <c r="AH45" s="26">
        <f t="shared" si="32"/>
        <v>4.08214393199526E-2</v>
      </c>
      <c r="AI45" s="26">
        <f t="shared" si="33"/>
        <v>0</v>
      </c>
      <c r="AJ45" s="27">
        <f t="shared" si="14"/>
        <v>2.3139576044308727E-3</v>
      </c>
      <c r="AK45" s="27">
        <f t="shared" si="15"/>
        <v>0</v>
      </c>
      <c r="AL45" s="28">
        <f t="shared" si="16"/>
        <v>-6.1942991776941011E-3</v>
      </c>
      <c r="AM45" s="28">
        <f t="shared" si="17"/>
        <v>0</v>
      </c>
      <c r="AN45" s="29">
        <f t="shared" si="18"/>
        <v>3.7512793471345181E-2</v>
      </c>
      <c r="AO45" s="87">
        <f t="shared" si="19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111660233.11</v>
      </c>
      <c r="C46" s="78">
        <v>1</v>
      </c>
      <c r="D46" s="72">
        <v>111622224.92999999</v>
      </c>
      <c r="E46" s="78">
        <v>1</v>
      </c>
      <c r="F46" s="26">
        <f>((D46-B46)/B46)</f>
        <v>-3.4039137248230623E-4</v>
      </c>
      <c r="G46" s="26">
        <f>((E46-C46)/C46)</f>
        <v>0</v>
      </c>
      <c r="H46" s="72">
        <v>110777990.33</v>
      </c>
      <c r="I46" s="78">
        <v>1</v>
      </c>
      <c r="J46" s="26">
        <f t="shared" si="20"/>
        <v>-7.563319943939717E-3</v>
      </c>
      <c r="K46" s="26">
        <f t="shared" si="21"/>
        <v>0</v>
      </c>
      <c r="L46" s="72">
        <v>111186799.91</v>
      </c>
      <c r="M46" s="78">
        <v>1</v>
      </c>
      <c r="N46" s="26">
        <f t="shared" si="22"/>
        <v>3.6903502111040529E-3</v>
      </c>
      <c r="O46" s="26">
        <f t="shared" si="23"/>
        <v>0</v>
      </c>
      <c r="P46" s="72">
        <v>111871229.54000001</v>
      </c>
      <c r="Q46" s="78">
        <v>1</v>
      </c>
      <c r="R46" s="26">
        <f t="shared" si="24"/>
        <v>6.1556734302455037E-3</v>
      </c>
      <c r="S46" s="26">
        <f t="shared" si="25"/>
        <v>0</v>
      </c>
      <c r="T46" s="72">
        <v>112104072.86</v>
      </c>
      <c r="U46" s="78">
        <v>1</v>
      </c>
      <c r="V46" s="26">
        <f t="shared" si="26"/>
        <v>2.0813512192313821E-3</v>
      </c>
      <c r="W46" s="26">
        <f t="shared" si="27"/>
        <v>0</v>
      </c>
      <c r="X46" s="72">
        <v>112873346.17</v>
      </c>
      <c r="Y46" s="78">
        <v>1</v>
      </c>
      <c r="Z46" s="26">
        <f t="shared" si="28"/>
        <v>6.8621352496327347E-3</v>
      </c>
      <c r="AA46" s="26">
        <f t="shared" si="29"/>
        <v>0</v>
      </c>
      <c r="AB46" s="72">
        <v>112326195.34999999</v>
      </c>
      <c r="AC46" s="78">
        <v>1</v>
      </c>
      <c r="AD46" s="26">
        <f t="shared" si="30"/>
        <v>-4.8474758529435001E-3</v>
      </c>
      <c r="AE46" s="26">
        <f t="shared" si="31"/>
        <v>0</v>
      </c>
      <c r="AF46" s="72">
        <v>122269385.53</v>
      </c>
      <c r="AG46" s="78">
        <v>1</v>
      </c>
      <c r="AH46" s="26">
        <f t="shared" si="32"/>
        <v>8.8520670970985649E-2</v>
      </c>
      <c r="AI46" s="26">
        <f t="shared" si="33"/>
        <v>0</v>
      </c>
      <c r="AJ46" s="27">
        <f t="shared" si="14"/>
        <v>1.1819874238979225E-2</v>
      </c>
      <c r="AK46" s="27">
        <f t="shared" si="15"/>
        <v>0</v>
      </c>
      <c r="AL46" s="28">
        <f t="shared" si="16"/>
        <v>9.5385668998060252E-2</v>
      </c>
      <c r="AM46" s="28">
        <f t="shared" si="17"/>
        <v>0</v>
      </c>
      <c r="AN46" s="29">
        <f t="shared" si="18"/>
        <v>3.140059915965987E-2</v>
      </c>
      <c r="AO46" s="87">
        <f t="shared" si="19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1433114735.5699999</v>
      </c>
      <c r="C47" s="78">
        <v>1</v>
      </c>
      <c r="D47" s="72">
        <v>1434354765.8099999</v>
      </c>
      <c r="E47" s="78">
        <v>1</v>
      </c>
      <c r="F47" s="26">
        <f>((D47-B47)/B47)</f>
        <v>8.6526933902944352E-4</v>
      </c>
      <c r="G47" s="26">
        <f>((E47-C47)/C47)</f>
        <v>0</v>
      </c>
      <c r="H47" s="72">
        <v>1432911486.04</v>
      </c>
      <c r="I47" s="78">
        <v>1</v>
      </c>
      <c r="J47" s="26">
        <f t="shared" si="20"/>
        <v>-1.0062223129191758E-3</v>
      </c>
      <c r="K47" s="26">
        <f t="shared" si="21"/>
        <v>0</v>
      </c>
      <c r="L47" s="72">
        <v>1391325974.6500001</v>
      </c>
      <c r="M47" s="78">
        <v>1</v>
      </c>
      <c r="N47" s="26">
        <f t="shared" si="22"/>
        <v>-2.9021688914592874E-2</v>
      </c>
      <c r="O47" s="26">
        <f t="shared" si="23"/>
        <v>0</v>
      </c>
      <c r="P47" s="72">
        <v>1395686604.02</v>
      </c>
      <c r="Q47" s="78">
        <v>1</v>
      </c>
      <c r="R47" s="26">
        <f t="shared" si="24"/>
        <v>3.1341536415266302E-3</v>
      </c>
      <c r="S47" s="26">
        <f t="shared" si="25"/>
        <v>0</v>
      </c>
      <c r="T47" s="72">
        <v>1378348590.6800001</v>
      </c>
      <c r="U47" s="78">
        <v>1</v>
      </c>
      <c r="V47" s="26">
        <f t="shared" si="26"/>
        <v>-1.2422569142715268E-2</v>
      </c>
      <c r="W47" s="26">
        <f t="shared" si="27"/>
        <v>0</v>
      </c>
      <c r="X47" s="72">
        <v>1392649903.4000001</v>
      </c>
      <c r="Y47" s="78">
        <v>1</v>
      </c>
      <c r="Z47" s="26">
        <f t="shared" si="28"/>
        <v>1.03756863950828E-2</v>
      </c>
      <c r="AA47" s="26">
        <f t="shared" si="29"/>
        <v>0</v>
      </c>
      <c r="AB47" s="72">
        <v>1400606185.5699999</v>
      </c>
      <c r="AC47" s="78">
        <v>1</v>
      </c>
      <c r="AD47" s="26">
        <f t="shared" si="30"/>
        <v>5.7130526132773635E-3</v>
      </c>
      <c r="AE47" s="26">
        <f t="shared" si="31"/>
        <v>0</v>
      </c>
      <c r="AF47" s="72">
        <v>1401845879.0999999</v>
      </c>
      <c r="AG47" s="78">
        <v>1</v>
      </c>
      <c r="AH47" s="26">
        <f t="shared" si="32"/>
        <v>8.8511213414030267E-4</v>
      </c>
      <c r="AI47" s="26">
        <f t="shared" si="33"/>
        <v>0</v>
      </c>
      <c r="AJ47" s="27">
        <f t="shared" si="14"/>
        <v>-2.6846507808963469E-3</v>
      </c>
      <c r="AK47" s="27">
        <f t="shared" si="15"/>
        <v>0</v>
      </c>
      <c r="AL47" s="28">
        <f t="shared" si="16"/>
        <v>-2.2664467316523204E-2</v>
      </c>
      <c r="AM47" s="28">
        <f t="shared" si="17"/>
        <v>0</v>
      </c>
      <c r="AN47" s="29">
        <f t="shared" si="18"/>
        <v>1.2487600754805688E-2</v>
      </c>
      <c r="AO47" s="87">
        <f t="shared" si="19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157728141.75</v>
      </c>
      <c r="C48" s="78">
        <v>1</v>
      </c>
      <c r="D48" s="72">
        <v>157728141.75999999</v>
      </c>
      <c r="E48" s="78">
        <v>1</v>
      </c>
      <c r="F48" s="26">
        <f>((D48-B48)/B48)</f>
        <v>6.3400166592381959E-11</v>
      </c>
      <c r="G48" s="26">
        <f>((E48-C48)/C48)</f>
        <v>0</v>
      </c>
      <c r="H48" s="72">
        <v>150149949.00999999</v>
      </c>
      <c r="I48" s="78">
        <v>1</v>
      </c>
      <c r="J48" s="26">
        <f t="shared" si="20"/>
        <v>-4.8045914099026282E-2</v>
      </c>
      <c r="K48" s="26">
        <f t="shared" si="21"/>
        <v>0</v>
      </c>
      <c r="L48" s="72">
        <v>150149949</v>
      </c>
      <c r="M48" s="78">
        <v>1</v>
      </c>
      <c r="N48" s="26">
        <f t="shared" si="22"/>
        <v>-6.6600025702245401E-11</v>
      </c>
      <c r="O48" s="26">
        <f t="shared" si="23"/>
        <v>0</v>
      </c>
      <c r="P48" s="72">
        <v>149974950.31</v>
      </c>
      <c r="Q48" s="78">
        <v>1</v>
      </c>
      <c r="R48" s="26">
        <f t="shared" si="24"/>
        <v>-1.1654928367641178E-3</v>
      </c>
      <c r="S48" s="26">
        <f t="shared" si="25"/>
        <v>0</v>
      </c>
      <c r="T48" s="72">
        <v>151051190.91</v>
      </c>
      <c r="U48" s="78">
        <v>1</v>
      </c>
      <c r="V48" s="26">
        <f t="shared" si="26"/>
        <v>7.1761357331700526E-3</v>
      </c>
      <c r="W48" s="26">
        <f t="shared" si="27"/>
        <v>0</v>
      </c>
      <c r="X48" s="72">
        <v>150971191.47</v>
      </c>
      <c r="Y48" s="78">
        <v>1</v>
      </c>
      <c r="Z48" s="26">
        <f t="shared" si="28"/>
        <v>-5.2961806866960249E-4</v>
      </c>
      <c r="AA48" s="26">
        <f t="shared" si="29"/>
        <v>0</v>
      </c>
      <c r="AB48" s="72">
        <v>150921191.78</v>
      </c>
      <c r="AC48" s="78">
        <v>1</v>
      </c>
      <c r="AD48" s="26">
        <f t="shared" si="30"/>
        <v>-3.3118696032768095E-4</v>
      </c>
      <c r="AE48" s="26">
        <f t="shared" si="31"/>
        <v>0</v>
      </c>
      <c r="AF48" s="72">
        <v>149301203.05000001</v>
      </c>
      <c r="AG48" s="78">
        <v>1</v>
      </c>
      <c r="AH48" s="26">
        <f t="shared" si="32"/>
        <v>-1.0734004356137541E-2</v>
      </c>
      <c r="AI48" s="26">
        <f t="shared" si="33"/>
        <v>0</v>
      </c>
      <c r="AJ48" s="27">
        <f t="shared" si="14"/>
        <v>-6.7037600738693789E-3</v>
      </c>
      <c r="AK48" s="27">
        <f t="shared" si="15"/>
        <v>0</v>
      </c>
      <c r="AL48" s="28">
        <f t="shared" si="16"/>
        <v>-5.3426982756333077E-2</v>
      </c>
      <c r="AM48" s="28">
        <f t="shared" si="17"/>
        <v>0</v>
      </c>
      <c r="AN48" s="29">
        <f t="shared" si="18"/>
        <v>1.7391915181729584E-2</v>
      </c>
      <c r="AO48" s="87">
        <f t="shared" si="19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850192911.03999996</v>
      </c>
      <c r="C49" s="78">
        <v>1</v>
      </c>
      <c r="D49" s="72">
        <v>861606550.39999998</v>
      </c>
      <c r="E49" s="78">
        <v>1</v>
      </c>
      <c r="F49" s="26">
        <f>((D49-B49)/B49)</f>
        <v>1.3424764205618063E-2</v>
      </c>
      <c r="G49" s="26">
        <f>((E49-C49)/C49)</f>
        <v>0</v>
      </c>
      <c r="H49" s="72">
        <v>853536900.14999998</v>
      </c>
      <c r="I49" s="78">
        <v>1</v>
      </c>
      <c r="J49" s="26">
        <f t="shared" si="20"/>
        <v>-9.365818129230416E-3</v>
      </c>
      <c r="K49" s="26">
        <f t="shared" si="21"/>
        <v>0</v>
      </c>
      <c r="L49" s="72">
        <v>889202554.53999996</v>
      </c>
      <c r="M49" s="78">
        <v>1</v>
      </c>
      <c r="N49" s="26">
        <f t="shared" si="22"/>
        <v>4.1785720551427978E-2</v>
      </c>
      <c r="O49" s="26">
        <f t="shared" si="23"/>
        <v>0</v>
      </c>
      <c r="P49" s="72">
        <v>935419334.91999996</v>
      </c>
      <c r="Q49" s="78">
        <v>1</v>
      </c>
      <c r="R49" s="26">
        <f t="shared" si="24"/>
        <v>5.19755371192211E-2</v>
      </c>
      <c r="S49" s="26">
        <f t="shared" si="25"/>
        <v>0</v>
      </c>
      <c r="T49" s="72">
        <v>933939383.92999995</v>
      </c>
      <c r="U49" s="78">
        <v>1</v>
      </c>
      <c r="V49" s="26">
        <f t="shared" si="26"/>
        <v>-1.5821257213232392E-3</v>
      </c>
      <c r="W49" s="26">
        <f t="shared" si="27"/>
        <v>0</v>
      </c>
      <c r="X49" s="72">
        <v>933939383.92999995</v>
      </c>
      <c r="Y49" s="78">
        <v>1</v>
      </c>
      <c r="Z49" s="26">
        <f t="shared" si="28"/>
        <v>0</v>
      </c>
      <c r="AA49" s="26">
        <f t="shared" si="29"/>
        <v>0</v>
      </c>
      <c r="AB49" s="72">
        <v>936003840.04999995</v>
      </c>
      <c r="AC49" s="78">
        <v>1</v>
      </c>
      <c r="AD49" s="26">
        <f t="shared" si="30"/>
        <v>2.2104819172662051E-3</v>
      </c>
      <c r="AE49" s="26">
        <f t="shared" si="31"/>
        <v>0</v>
      </c>
      <c r="AF49" s="72">
        <v>934383927.96000004</v>
      </c>
      <c r="AG49" s="78">
        <v>1</v>
      </c>
      <c r="AH49" s="26">
        <f t="shared" si="32"/>
        <v>-1.7306682095592481E-3</v>
      </c>
      <c r="AI49" s="26">
        <f t="shared" si="33"/>
        <v>0</v>
      </c>
      <c r="AJ49" s="27">
        <f t="shared" si="14"/>
        <v>1.2089736466677556E-2</v>
      </c>
      <c r="AK49" s="27">
        <f t="shared" si="15"/>
        <v>0</v>
      </c>
      <c r="AL49" s="28">
        <f t="shared" si="16"/>
        <v>8.446706623366923E-2</v>
      </c>
      <c r="AM49" s="28">
        <f t="shared" si="17"/>
        <v>0</v>
      </c>
      <c r="AN49" s="29">
        <f t="shared" si="18"/>
        <v>2.2540555468901366E-2</v>
      </c>
      <c r="AO49" s="87">
        <f t="shared" si="19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6824687.8899999997</v>
      </c>
      <c r="C50" s="78">
        <v>100</v>
      </c>
      <c r="D50" s="72">
        <v>6825153.5499999998</v>
      </c>
      <c r="E50" s="78">
        <v>100</v>
      </c>
      <c r="F50" s="26">
        <f>((D50-B50)/B50)</f>
        <v>6.8231691691346931E-5</v>
      </c>
      <c r="G50" s="26">
        <f>((E50-C50)/C50)</f>
        <v>0</v>
      </c>
      <c r="H50" s="72">
        <v>6771772.0800000001</v>
      </c>
      <c r="I50" s="78">
        <v>100</v>
      </c>
      <c r="J50" s="26">
        <f t="shared" si="20"/>
        <v>-7.8212848412765358E-3</v>
      </c>
      <c r="K50" s="26">
        <f t="shared" si="21"/>
        <v>0</v>
      </c>
      <c r="L50" s="72">
        <v>6772243.21</v>
      </c>
      <c r="M50" s="78">
        <v>100</v>
      </c>
      <c r="N50" s="26">
        <f t="shared" si="22"/>
        <v>6.9572630979613276E-5</v>
      </c>
      <c r="O50" s="26">
        <f t="shared" si="23"/>
        <v>0</v>
      </c>
      <c r="P50" s="72">
        <v>6772714.04</v>
      </c>
      <c r="Q50" s="78">
        <v>100</v>
      </c>
      <c r="R50" s="26">
        <f t="shared" si="24"/>
        <v>6.952349249726288E-5</v>
      </c>
      <c r="S50" s="26">
        <f t="shared" si="25"/>
        <v>0</v>
      </c>
      <c r="T50" s="72">
        <v>6654881.8975145686</v>
      </c>
      <c r="U50" s="78">
        <v>100</v>
      </c>
      <c r="V50" s="26">
        <f t="shared" si="26"/>
        <v>-1.7398068453726032E-2</v>
      </c>
      <c r="W50" s="26">
        <f t="shared" si="27"/>
        <v>0</v>
      </c>
      <c r="X50" s="72">
        <v>6654408.1900000004</v>
      </c>
      <c r="Y50" s="78">
        <v>100</v>
      </c>
      <c r="Z50" s="26">
        <f t="shared" si="28"/>
        <v>-7.118195662422647E-5</v>
      </c>
      <c r="AA50" s="26">
        <f t="shared" si="29"/>
        <v>0</v>
      </c>
      <c r="AB50" s="72">
        <v>6654054.0102985092</v>
      </c>
      <c r="AC50" s="78">
        <v>100</v>
      </c>
      <c r="AD50" s="26">
        <f t="shared" si="30"/>
        <v>-5.322482351225572E-5</v>
      </c>
      <c r="AE50" s="26">
        <f t="shared" si="31"/>
        <v>0</v>
      </c>
      <c r="AF50" s="72">
        <v>6660417.6299999999</v>
      </c>
      <c r="AG50" s="78">
        <v>100</v>
      </c>
      <c r="AH50" s="26">
        <f t="shared" si="32"/>
        <v>9.5635227661839458E-4</v>
      </c>
      <c r="AI50" s="26">
        <f t="shared" si="33"/>
        <v>0</v>
      </c>
      <c r="AJ50" s="27">
        <f t="shared" si="14"/>
        <v>-3.0225099979190543E-3</v>
      </c>
      <c r="AK50" s="27">
        <f t="shared" si="15"/>
        <v>0</v>
      </c>
      <c r="AL50" s="28">
        <f t="shared" si="16"/>
        <v>-2.4136588106504934E-2</v>
      </c>
      <c r="AM50" s="28">
        <f t="shared" si="17"/>
        <v>0</v>
      </c>
      <c r="AN50" s="29">
        <f t="shared" si="18"/>
        <v>6.4555356959221481E-3</v>
      </c>
      <c r="AO50" s="87">
        <f t="shared" si="19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1022723480.37</v>
      </c>
      <c r="C51" s="78">
        <v>100</v>
      </c>
      <c r="D51" s="72">
        <v>1054355163.05</v>
      </c>
      <c r="E51" s="78">
        <v>100</v>
      </c>
      <c r="F51" s="26">
        <f>((D51-B51)/B51)</f>
        <v>3.0928871085032939E-2</v>
      </c>
      <c r="G51" s="26">
        <f>((E51-C51)/C51)</f>
        <v>0</v>
      </c>
      <c r="H51" s="72">
        <v>1079155982.8900001</v>
      </c>
      <c r="I51" s="78">
        <v>100</v>
      </c>
      <c r="J51" s="26">
        <f t="shared" si="20"/>
        <v>2.3522263378743507E-2</v>
      </c>
      <c r="K51" s="26">
        <f t="shared" si="21"/>
        <v>0</v>
      </c>
      <c r="L51" s="72">
        <v>1121441882.46</v>
      </c>
      <c r="M51" s="78">
        <v>100</v>
      </c>
      <c r="N51" s="26">
        <f t="shared" si="22"/>
        <v>3.9184233086265709E-2</v>
      </c>
      <c r="O51" s="26">
        <f t="shared" si="23"/>
        <v>0</v>
      </c>
      <c r="P51" s="72">
        <v>1089188765.9100001</v>
      </c>
      <c r="Q51" s="78">
        <v>100</v>
      </c>
      <c r="R51" s="26">
        <f t="shared" si="24"/>
        <v>-2.8760399495022754E-2</v>
      </c>
      <c r="S51" s="26">
        <f t="shared" si="25"/>
        <v>0</v>
      </c>
      <c r="T51" s="72">
        <v>1087662983.5999999</v>
      </c>
      <c r="U51" s="78">
        <v>100</v>
      </c>
      <c r="V51" s="26">
        <f t="shared" si="26"/>
        <v>-1.4008428637486121E-3</v>
      </c>
      <c r="W51" s="26">
        <f t="shared" si="27"/>
        <v>0</v>
      </c>
      <c r="X51" s="72">
        <v>1056484169</v>
      </c>
      <c r="Y51" s="78">
        <v>100</v>
      </c>
      <c r="Z51" s="26">
        <f t="shared" si="28"/>
        <v>-2.8665878190322104E-2</v>
      </c>
      <c r="AA51" s="26">
        <f t="shared" si="29"/>
        <v>0</v>
      </c>
      <c r="AB51" s="72">
        <v>1114615209.3900001</v>
      </c>
      <c r="AC51" s="78">
        <v>100</v>
      </c>
      <c r="AD51" s="26">
        <f t="shared" si="30"/>
        <v>5.5023105973299354E-2</v>
      </c>
      <c r="AE51" s="26">
        <f t="shared" si="31"/>
        <v>0</v>
      </c>
      <c r="AF51" s="72">
        <v>1181364837.26</v>
      </c>
      <c r="AG51" s="78">
        <v>100</v>
      </c>
      <c r="AH51" s="26">
        <f t="shared" si="32"/>
        <v>5.9885803914814892E-2</v>
      </c>
      <c r="AI51" s="26">
        <f t="shared" si="33"/>
        <v>0</v>
      </c>
      <c r="AJ51" s="27">
        <f t="shared" si="14"/>
        <v>1.8714644611132866E-2</v>
      </c>
      <c r="AK51" s="27">
        <f t="shared" si="15"/>
        <v>0</v>
      </c>
      <c r="AL51" s="28">
        <f t="shared" si="16"/>
        <v>0.12046194551994331</v>
      </c>
      <c r="AM51" s="28">
        <f t="shared" si="17"/>
        <v>0</v>
      </c>
      <c r="AN51" s="29">
        <f t="shared" si="18"/>
        <v>3.4863201832266648E-2</v>
      </c>
      <c r="AO51" s="87">
        <f t="shared" si="19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618846705047.34998</v>
      </c>
      <c r="C52" s="100"/>
      <c r="D52" s="84">
        <f>SUM(D23:D51)</f>
        <v>623114112790.91663</v>
      </c>
      <c r="E52" s="100"/>
      <c r="F52" s="26">
        <f>((D52-B52)/B52)</f>
        <v>6.8957428532161885E-3</v>
      </c>
      <c r="G52" s="26"/>
      <c r="H52" s="84">
        <f>SUM(H23:H51)</f>
        <v>622984208577.57007</v>
      </c>
      <c r="I52" s="100"/>
      <c r="J52" s="26">
        <f>((H52-D52)/D52)</f>
        <v>-2.0847580030681546E-4</v>
      </c>
      <c r="K52" s="26"/>
      <c r="L52" s="84">
        <f>SUM(L23:L51)</f>
        <v>622913275884.20752</v>
      </c>
      <c r="M52" s="100"/>
      <c r="N52" s="26">
        <f>((L52-H52)/H52)</f>
        <v>-1.1385953670399775E-4</v>
      </c>
      <c r="O52" s="26"/>
      <c r="P52" s="84">
        <f>SUM(P23:P51)</f>
        <v>611539800293.32898</v>
      </c>
      <c r="Q52" s="100"/>
      <c r="R52" s="26">
        <f>((P52-L52)/L52)</f>
        <v>-1.8258521741624817E-2</v>
      </c>
      <c r="S52" s="26"/>
      <c r="T52" s="84">
        <f>SUM(T23:T51)</f>
        <v>606807349619.41711</v>
      </c>
      <c r="U52" s="100"/>
      <c r="V52" s="26">
        <f>((T52-P52)/P52)</f>
        <v>-7.7385816452860716E-3</v>
      </c>
      <c r="W52" s="26"/>
      <c r="X52" s="84">
        <f>SUM(X23:X51)</f>
        <v>612176111572.45996</v>
      </c>
      <c r="Y52" s="100"/>
      <c r="Z52" s="26">
        <f>((X52-T52)/T52)</f>
        <v>8.8475559111307316E-3</v>
      </c>
      <c r="AA52" s="26"/>
      <c r="AB52" s="84">
        <f>SUM(AB23:AB51)</f>
        <v>609716601002.41772</v>
      </c>
      <c r="AC52" s="100"/>
      <c r="AD52" s="26">
        <f>((AB52-X52)/X52)</f>
        <v>-4.017651985348856E-3</v>
      </c>
      <c r="AE52" s="26"/>
      <c r="AF52" s="84">
        <f>SUM(AF23:AF51)</f>
        <v>609345211700.35559</v>
      </c>
      <c r="AG52" s="100"/>
      <c r="AH52" s="26">
        <f>((AF52-AB52)/AB52)</f>
        <v>-6.0911791060230802E-4</v>
      </c>
      <c r="AI52" s="26"/>
      <c r="AJ52" s="27">
        <f t="shared" si="14"/>
        <v>-1.9003637319407432E-3</v>
      </c>
      <c r="AK52" s="27"/>
      <c r="AL52" s="28">
        <f t="shared" si="16"/>
        <v>-2.209691741515913E-2</v>
      </c>
      <c r="AM52" s="28"/>
      <c r="AN52" s="29">
        <f t="shared" si="18"/>
        <v>8.5085477770198929E-3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70136548259.660004</v>
      </c>
      <c r="C55" s="81">
        <v>237.38</v>
      </c>
      <c r="D55" s="80">
        <v>69514302481.399994</v>
      </c>
      <c r="E55" s="81">
        <v>237.53</v>
      </c>
      <c r="F55" s="26">
        <f>((D55-B55)/B55)</f>
        <v>-8.8719190450651676E-3</v>
      </c>
      <c r="G55" s="26">
        <f>((E55-C55)/C55)</f>
        <v>6.3189822225969197E-4</v>
      </c>
      <c r="H55" s="80">
        <v>69266243217.389999</v>
      </c>
      <c r="I55" s="81">
        <v>237.75</v>
      </c>
      <c r="J55" s="26">
        <f t="shared" ref="J55:J83" si="34">((H55-D55)/D55)</f>
        <v>-3.5684636852447446E-3</v>
      </c>
      <c r="K55" s="26">
        <f t="shared" ref="K55:K82" si="35">((I55-E55)/E55)</f>
        <v>9.2619879594156053E-4</v>
      </c>
      <c r="L55" s="80">
        <v>68892674672.720001</v>
      </c>
      <c r="M55" s="81">
        <v>237.94</v>
      </c>
      <c r="N55" s="26">
        <f t="shared" ref="N55:N83" si="36">((L55-H55)/H55)</f>
        <v>-5.3932265894306502E-3</v>
      </c>
      <c r="O55" s="26">
        <f t="shared" ref="O55:O82" si="37">((M55-I55)/I55)</f>
        <v>7.9915878023132584E-4</v>
      </c>
      <c r="P55" s="80">
        <v>67621841296.870003</v>
      </c>
      <c r="Q55" s="81">
        <v>238.1</v>
      </c>
      <c r="R55" s="26">
        <f t="shared" ref="R55:R83" si="38">((P55-L55)/L55)</f>
        <v>-1.844656753257427E-2</v>
      </c>
      <c r="S55" s="26">
        <f t="shared" ref="S55:S82" si="39">((Q55-M55)/M55)</f>
        <v>6.7243842985625197E-4</v>
      </c>
      <c r="T55" s="80">
        <v>66773714843.239998</v>
      </c>
      <c r="U55" s="81">
        <v>238.26</v>
      </c>
      <c r="V55" s="26">
        <f t="shared" ref="V55:V83" si="40">((T55-P55)/P55)</f>
        <v>-1.2542196979029347E-2</v>
      </c>
      <c r="W55" s="26">
        <f t="shared" ref="W55:W82" si="41">((U55-Q55)/Q55)</f>
        <v>6.7198656026878033E-4</v>
      </c>
      <c r="X55" s="80">
        <v>66684002170.870003</v>
      </c>
      <c r="Y55" s="81">
        <v>238.36</v>
      </c>
      <c r="Z55" s="26">
        <f t="shared" ref="Z55:Z83" si="42">((X55-T55)/T55)</f>
        <v>-1.3435327445927984E-3</v>
      </c>
      <c r="AA55" s="26">
        <f t="shared" ref="AA55:AA82" si="43">((Y55-U55)/U55)</f>
        <v>4.1970956098389463E-4</v>
      </c>
      <c r="AB55" s="80">
        <v>65647507719.129997</v>
      </c>
      <c r="AC55" s="81">
        <v>238.49</v>
      </c>
      <c r="AD55" s="26">
        <f t="shared" ref="AD55:AD83" si="44">((AB55-X55)/X55)</f>
        <v>-1.5543374992462344E-2</v>
      </c>
      <c r="AE55" s="26">
        <f t="shared" ref="AE55:AE82" si="45">((AC55-Y55)/Y55)</f>
        <v>5.4539352240306864E-4</v>
      </c>
      <c r="AF55" s="80">
        <v>65759670962.550003</v>
      </c>
      <c r="AG55" s="81">
        <v>238.62</v>
      </c>
      <c r="AH55" s="26">
        <f t="shared" ref="AH55:AH83" si="46">((AF55-AB55)/AB55)</f>
        <v>1.708568189669764E-3</v>
      </c>
      <c r="AI55" s="26">
        <f t="shared" ref="AI55:AI82" si="47">((AG55-AC55)/AC55)</f>
        <v>5.4509623044989497E-4</v>
      </c>
      <c r="AJ55" s="27">
        <f t="shared" si="14"/>
        <v>-8.0000891723411953E-3</v>
      </c>
      <c r="AK55" s="27">
        <f t="shared" si="15"/>
        <v>6.5148501279930875E-4</v>
      </c>
      <c r="AL55" s="28">
        <f t="shared" si="16"/>
        <v>-5.401235982846294E-2</v>
      </c>
      <c r="AM55" s="28">
        <f t="shared" si="17"/>
        <v>4.58889403443777E-3</v>
      </c>
      <c r="AN55" s="29">
        <f t="shared" si="18"/>
        <v>7.0955087402646061E-3</v>
      </c>
      <c r="AO55" s="87">
        <f t="shared" si="19"/>
        <v>1.5802894994411057E-4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1394212189.8599999</v>
      </c>
      <c r="C56" s="81">
        <v>320.7688</v>
      </c>
      <c r="D56" s="80">
        <v>1397199778.0699999</v>
      </c>
      <c r="E56" s="81">
        <v>321.45609999999999</v>
      </c>
      <c r="F56" s="26">
        <f>((D56-B56)/B56)</f>
        <v>2.142850443948591E-3</v>
      </c>
      <c r="G56" s="26">
        <f>((E56-C56)/C56)</f>
        <v>2.1426647479430459E-3</v>
      </c>
      <c r="H56" s="80">
        <v>1391839061.48</v>
      </c>
      <c r="I56" s="81">
        <v>320.22280000000001</v>
      </c>
      <c r="J56" s="26">
        <f t="shared" si="34"/>
        <v>-3.8367574015827975E-3</v>
      </c>
      <c r="K56" s="26">
        <f t="shared" si="35"/>
        <v>-3.8366047494509691E-3</v>
      </c>
      <c r="L56" s="80">
        <v>1386953984.1800001</v>
      </c>
      <c r="M56" s="81">
        <v>319.07600000000002</v>
      </c>
      <c r="N56" s="26">
        <f t="shared" si="36"/>
        <v>-3.5098004037948521E-3</v>
      </c>
      <c r="O56" s="26">
        <f t="shared" si="37"/>
        <v>-3.5812565501269263E-3</v>
      </c>
      <c r="P56" s="80">
        <v>1389358125.6199999</v>
      </c>
      <c r="Q56" s="81">
        <v>319.62909999999999</v>
      </c>
      <c r="R56" s="26">
        <f t="shared" si="38"/>
        <v>1.7333966861353398E-3</v>
      </c>
      <c r="S56" s="26">
        <f t="shared" si="39"/>
        <v>1.7334428161314927E-3</v>
      </c>
      <c r="T56" s="80">
        <v>1369524926.8699999</v>
      </c>
      <c r="U56" s="81">
        <v>318.58440000000002</v>
      </c>
      <c r="V56" s="26">
        <f t="shared" si="40"/>
        <v>-1.427508025776252E-2</v>
      </c>
      <c r="W56" s="26">
        <f t="shared" si="41"/>
        <v>-3.268475867810464E-3</v>
      </c>
      <c r="X56" s="80">
        <v>1371968427.8900001</v>
      </c>
      <c r="Y56" s="81">
        <v>319.15280000000001</v>
      </c>
      <c r="Z56" s="26">
        <f t="shared" si="42"/>
        <v>1.7841960902345556E-3</v>
      </c>
      <c r="AA56" s="26">
        <f t="shared" si="43"/>
        <v>1.7841426008304137E-3</v>
      </c>
      <c r="AB56" s="80">
        <v>1374587345.6700001</v>
      </c>
      <c r="AC56" s="81">
        <v>319.73869999999999</v>
      </c>
      <c r="AD56" s="26">
        <f t="shared" si="44"/>
        <v>1.9088761277310877E-3</v>
      </c>
      <c r="AE56" s="26">
        <f t="shared" si="45"/>
        <v>1.8357977746082158E-3</v>
      </c>
      <c r="AF56" s="80">
        <v>1376855942.45</v>
      </c>
      <c r="AG56" s="81">
        <v>320.26639999999998</v>
      </c>
      <c r="AH56" s="26">
        <f t="shared" si="46"/>
        <v>1.6503838676720933E-3</v>
      </c>
      <c r="AI56" s="26">
        <f t="shared" si="47"/>
        <v>1.6504101630487071E-3</v>
      </c>
      <c r="AJ56" s="27">
        <f t="shared" si="14"/>
        <v>-1.5502418559273129E-3</v>
      </c>
      <c r="AK56" s="27">
        <f t="shared" si="15"/>
        <v>-1.9248488310331062E-4</v>
      </c>
      <c r="AL56" s="28">
        <f t="shared" si="16"/>
        <v>-1.456043433395153E-2</v>
      </c>
      <c r="AM56" s="28">
        <f t="shared" si="17"/>
        <v>-3.7009719212048433E-3</v>
      </c>
      <c r="AN56" s="29">
        <f t="shared" si="18"/>
        <v>5.7163765605048687E-3</v>
      </c>
      <c r="AO56" s="87">
        <f t="shared" si="19"/>
        <v>2.7980726466759814E-3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51258197644.760002</v>
      </c>
      <c r="C57" s="80">
        <v>1430.01</v>
      </c>
      <c r="D57" s="80">
        <v>52228480653.32</v>
      </c>
      <c r="E57" s="80">
        <v>1432.71</v>
      </c>
      <c r="F57" s="26">
        <f>((D57-B57)/B57)</f>
        <v>1.8929323564680335E-2</v>
      </c>
      <c r="G57" s="26">
        <f>((E57-C57)/C57)</f>
        <v>1.8880986846246148E-3</v>
      </c>
      <c r="H57" s="80">
        <v>52441471022.360001</v>
      </c>
      <c r="I57" s="80">
        <v>1435.7</v>
      </c>
      <c r="J57" s="26">
        <f t="shared" si="34"/>
        <v>4.0780502587042383E-3</v>
      </c>
      <c r="K57" s="26">
        <f t="shared" si="35"/>
        <v>2.0869540939897182E-3</v>
      </c>
      <c r="L57" s="80">
        <v>53677160047.760002</v>
      </c>
      <c r="M57" s="80">
        <v>1438.05</v>
      </c>
      <c r="N57" s="26">
        <f t="shared" si="36"/>
        <v>2.356320296341665E-2</v>
      </c>
      <c r="O57" s="26">
        <f t="shared" si="37"/>
        <v>1.6368322072855812E-3</v>
      </c>
      <c r="P57" s="80">
        <v>55294577877.660004</v>
      </c>
      <c r="Q57" s="80">
        <v>1441.09</v>
      </c>
      <c r="R57" s="26">
        <f t="shared" si="38"/>
        <v>3.0132328693635829E-2</v>
      </c>
      <c r="S57" s="26">
        <f t="shared" si="39"/>
        <v>2.1139737839435094E-3</v>
      </c>
      <c r="T57" s="80">
        <v>58070422958.540001</v>
      </c>
      <c r="U57" s="80">
        <v>1444.4</v>
      </c>
      <c r="V57" s="26">
        <f t="shared" si="40"/>
        <v>5.0201035751129011E-2</v>
      </c>
      <c r="W57" s="26">
        <f t="shared" si="41"/>
        <v>2.2968725062280449E-3</v>
      </c>
      <c r="X57" s="80">
        <v>59891939285.5</v>
      </c>
      <c r="Y57" s="80">
        <v>1447.4</v>
      </c>
      <c r="Z57" s="26">
        <f t="shared" si="42"/>
        <v>3.1367368001787937E-2</v>
      </c>
      <c r="AA57" s="26">
        <f t="shared" si="43"/>
        <v>2.0769869842148987E-3</v>
      </c>
      <c r="AB57" s="80">
        <v>61280786051.019997</v>
      </c>
      <c r="AC57" s="80">
        <v>1450.11</v>
      </c>
      <c r="AD57" s="26">
        <f t="shared" si="44"/>
        <v>2.3189210135599003E-2</v>
      </c>
      <c r="AE57" s="26">
        <f t="shared" si="45"/>
        <v>1.8723227856845439E-3</v>
      </c>
      <c r="AF57" s="80">
        <v>61518270035.989998</v>
      </c>
      <c r="AG57" s="80">
        <v>1452.68</v>
      </c>
      <c r="AH57" s="26">
        <f t="shared" si="46"/>
        <v>3.8753416898451875E-3</v>
      </c>
      <c r="AI57" s="26">
        <f t="shared" si="47"/>
        <v>1.7722793443257158E-3</v>
      </c>
      <c r="AJ57" s="27">
        <f t="shared" si="14"/>
        <v>2.3166982632349772E-2</v>
      </c>
      <c r="AK57" s="27">
        <f t="shared" si="15"/>
        <v>1.9680400487870784E-3</v>
      </c>
      <c r="AL57" s="28">
        <f t="shared" si="16"/>
        <v>0.17786826778158393</v>
      </c>
      <c r="AM57" s="28">
        <f t="shared" si="17"/>
        <v>1.3938619818386153E-2</v>
      </c>
      <c r="AN57" s="29">
        <f t="shared" si="18"/>
        <v>1.512458916748452E-2</v>
      </c>
      <c r="AO57" s="87">
        <f t="shared" si="19"/>
        <v>2.1347824541297834E-4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628663560.27999997</v>
      </c>
      <c r="C58" s="80">
        <v>1.0239</v>
      </c>
      <c r="D58" s="80">
        <v>631705231.46000004</v>
      </c>
      <c r="E58" s="80">
        <v>1.0253000000000001</v>
      </c>
      <c r="F58" s="26">
        <f>((D58-B58)/B58)</f>
        <v>4.8383131649070597E-3</v>
      </c>
      <c r="G58" s="26">
        <f>((E58-C58)/C58)</f>
        <v>1.3673210274441525E-3</v>
      </c>
      <c r="H58" s="80">
        <v>633822954.55999994</v>
      </c>
      <c r="I58" s="80">
        <v>1.0286999999999999</v>
      </c>
      <c r="J58" s="26">
        <f t="shared" si="34"/>
        <v>3.3523912649977795E-3</v>
      </c>
      <c r="K58" s="26">
        <f t="shared" si="35"/>
        <v>3.3161026041157197E-3</v>
      </c>
      <c r="L58" s="80">
        <v>635119671.44000006</v>
      </c>
      <c r="M58" s="80">
        <v>1.0306999999999999</v>
      </c>
      <c r="N58" s="26">
        <f t="shared" si="36"/>
        <v>2.0458660745417395E-3</v>
      </c>
      <c r="O58" s="26">
        <f t="shared" si="37"/>
        <v>1.944201419267038E-3</v>
      </c>
      <c r="P58" s="80">
        <v>636243842.89999998</v>
      </c>
      <c r="Q58" s="80">
        <v>1.0325</v>
      </c>
      <c r="R58" s="26">
        <f t="shared" si="38"/>
        <v>1.770015180684133E-3</v>
      </c>
      <c r="S58" s="26">
        <f t="shared" si="39"/>
        <v>1.7463859512952594E-3</v>
      </c>
      <c r="T58" s="80">
        <v>636003521.47000003</v>
      </c>
      <c r="U58" s="80">
        <v>1.0347999999999999</v>
      </c>
      <c r="V58" s="26">
        <f t="shared" si="40"/>
        <v>-3.7771906586091627E-4</v>
      </c>
      <c r="W58" s="26">
        <f t="shared" si="41"/>
        <v>2.227602905568977E-3</v>
      </c>
      <c r="X58" s="80">
        <v>636003521.47000003</v>
      </c>
      <c r="Y58" s="352">
        <v>1.0347999999999999</v>
      </c>
      <c r="Z58" s="26">
        <f t="shared" si="42"/>
        <v>0</v>
      </c>
      <c r="AA58" s="26">
        <f t="shared" si="43"/>
        <v>0</v>
      </c>
      <c r="AB58" s="80">
        <v>638133139.47000003</v>
      </c>
      <c r="AC58" s="352">
        <v>1.0383</v>
      </c>
      <c r="AD58" s="26">
        <f t="shared" si="44"/>
        <v>3.3484374348711102E-3</v>
      </c>
      <c r="AE58" s="26">
        <f t="shared" si="45"/>
        <v>3.382296095863992E-3</v>
      </c>
      <c r="AF58" s="80">
        <v>639206518.88999999</v>
      </c>
      <c r="AG58" s="352">
        <v>1.0401</v>
      </c>
      <c r="AH58" s="26">
        <f t="shared" si="46"/>
        <v>1.6820618670446261E-3</v>
      </c>
      <c r="AI58" s="26">
        <f t="shared" si="47"/>
        <v>1.7336030049118982E-3</v>
      </c>
      <c r="AJ58" s="27">
        <f t="shared" si="14"/>
        <v>2.0824207401481916E-3</v>
      </c>
      <c r="AK58" s="27">
        <f t="shared" si="15"/>
        <v>1.9646891260583798E-3</v>
      </c>
      <c r="AL58" s="28">
        <f t="shared" si="16"/>
        <v>1.1874664093984053E-2</v>
      </c>
      <c r="AM58" s="28">
        <f t="shared" si="17"/>
        <v>1.4434799570857235E-2</v>
      </c>
      <c r="AN58" s="29">
        <f t="shared" si="18"/>
        <v>1.7508590206235283E-3</v>
      </c>
      <c r="AO58" s="87">
        <f t="shared" si="19"/>
        <v>1.0838674398319329E-3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2898478018.1199999</v>
      </c>
      <c r="C59" s="80">
        <v>3517.43</v>
      </c>
      <c r="D59" s="80">
        <v>2902576874.3499999</v>
      </c>
      <c r="E59" s="80">
        <v>3521.45</v>
      </c>
      <c r="F59" s="26">
        <f>((D59-B59)/B59)</f>
        <v>1.4141408713041074E-3</v>
      </c>
      <c r="G59" s="26">
        <f>((E59-C59)/C59)</f>
        <v>1.1428798867354807E-3</v>
      </c>
      <c r="H59" s="80">
        <v>2905212806.6300001</v>
      </c>
      <c r="I59" s="80">
        <v>3525.45</v>
      </c>
      <c r="J59" s="26">
        <f t="shared" si="34"/>
        <v>9.0813521712168187E-4</v>
      </c>
      <c r="K59" s="26">
        <f t="shared" si="35"/>
        <v>1.135895724772466E-3</v>
      </c>
      <c r="L59" s="80">
        <v>2881475155.3699999</v>
      </c>
      <c r="M59" s="80">
        <v>3528.85</v>
      </c>
      <c r="N59" s="26">
        <f t="shared" si="36"/>
        <v>-8.1707099754718213E-3</v>
      </c>
      <c r="O59" s="26">
        <f t="shared" si="37"/>
        <v>9.6441589017007506E-4</v>
      </c>
      <c r="P59" s="80">
        <v>2884972436</v>
      </c>
      <c r="Q59" s="80">
        <v>3533.64</v>
      </c>
      <c r="R59" s="26">
        <f t="shared" si="38"/>
        <v>1.2137118806950259E-3</v>
      </c>
      <c r="S59" s="26">
        <f t="shared" si="39"/>
        <v>1.3573827167490723E-3</v>
      </c>
      <c r="T59" s="80">
        <v>2890826150.75</v>
      </c>
      <c r="U59" s="80">
        <v>3537.83</v>
      </c>
      <c r="V59" s="26">
        <f t="shared" si="40"/>
        <v>2.0290366302827302E-3</v>
      </c>
      <c r="W59" s="26">
        <f t="shared" si="41"/>
        <v>1.1857461427876225E-3</v>
      </c>
      <c r="X59" s="80">
        <v>2893572044.29</v>
      </c>
      <c r="Y59" s="80">
        <v>3543.07</v>
      </c>
      <c r="Z59" s="26">
        <f t="shared" si="42"/>
        <v>9.4986463965934559E-4</v>
      </c>
      <c r="AA59" s="26">
        <f t="shared" si="43"/>
        <v>1.4811339154227978E-3</v>
      </c>
      <c r="AB59" s="80">
        <v>2898673864.4499998</v>
      </c>
      <c r="AC59" s="80">
        <v>3547.63</v>
      </c>
      <c r="AD59" s="26">
        <f t="shared" si="44"/>
        <v>1.7631564315350194E-3</v>
      </c>
      <c r="AE59" s="26">
        <f t="shared" si="45"/>
        <v>1.2870194492346878E-3</v>
      </c>
      <c r="AF59" s="80">
        <v>2901913847.6199999</v>
      </c>
      <c r="AG59" s="80">
        <v>3551.4054688907195</v>
      </c>
      <c r="AH59" s="26">
        <f t="shared" si="46"/>
        <v>1.1177467081536739E-3</v>
      </c>
      <c r="AI59" s="26">
        <f t="shared" si="47"/>
        <v>1.0642228447496967E-3</v>
      </c>
      <c r="AJ59" s="27">
        <f t="shared" si="14"/>
        <v>1.5313530040997033E-4</v>
      </c>
      <c r="AK59" s="27">
        <f t="shared" si="15"/>
        <v>1.2023370713277375E-3</v>
      </c>
      <c r="AL59" s="28">
        <f t="shared" si="16"/>
        <v>-2.2842693189598865E-4</v>
      </c>
      <c r="AM59" s="28">
        <f t="shared" si="17"/>
        <v>8.5065722616307661E-3</v>
      </c>
      <c r="AN59" s="29">
        <f t="shared" si="18"/>
        <v>3.3858489003832895E-3</v>
      </c>
      <c r="AO59" s="87">
        <f t="shared" si="19"/>
        <v>1.6597970350863705E-4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134447829111.45</v>
      </c>
      <c r="C60" s="80">
        <v>1.99</v>
      </c>
      <c r="D60" s="80">
        <v>127423515172.03999</v>
      </c>
      <c r="E60" s="80">
        <v>1.9923</v>
      </c>
      <c r="F60" s="26">
        <f>((D60-B60)/B60)</f>
        <v>-5.224564789058235E-2</v>
      </c>
      <c r="G60" s="26">
        <f>((E60-C60)/C60)</f>
        <v>1.1557788944723461E-3</v>
      </c>
      <c r="H60" s="80">
        <v>126701950084.69</v>
      </c>
      <c r="I60" s="80">
        <v>1.9945999999999999</v>
      </c>
      <c r="J60" s="26">
        <f t="shared" si="34"/>
        <v>-5.6627309831766507E-3</v>
      </c>
      <c r="K60" s="26">
        <f t="shared" si="35"/>
        <v>1.1544446117552421E-3</v>
      </c>
      <c r="L60" s="80">
        <v>127214537873.72</v>
      </c>
      <c r="M60" s="80">
        <v>1.9964999999999999</v>
      </c>
      <c r="N60" s="26">
        <f t="shared" si="36"/>
        <v>4.0456187824052855E-3</v>
      </c>
      <c r="O60" s="26">
        <f t="shared" si="37"/>
        <v>9.5257194424948008E-4</v>
      </c>
      <c r="P60" s="80">
        <v>130374210941.3</v>
      </c>
      <c r="Q60" s="80">
        <v>1.9982</v>
      </c>
      <c r="R60" s="26">
        <f t="shared" si="38"/>
        <v>2.483735837421713E-2</v>
      </c>
      <c r="S60" s="26">
        <f t="shared" si="39"/>
        <v>8.5149010768847228E-4</v>
      </c>
      <c r="T60" s="80">
        <v>127447781665.53</v>
      </c>
      <c r="U60" s="80">
        <v>2.0002</v>
      </c>
      <c r="V60" s="26">
        <f t="shared" si="40"/>
        <v>-2.2446381494018067E-2</v>
      </c>
      <c r="W60" s="26">
        <f t="shared" si="41"/>
        <v>1.0009008107296575E-3</v>
      </c>
      <c r="X60" s="80">
        <v>127158742290.64</v>
      </c>
      <c r="Y60" s="80">
        <v>2.0024000000000002</v>
      </c>
      <c r="Z60" s="26">
        <f t="shared" si="42"/>
        <v>-2.2679043221681596E-3</v>
      </c>
      <c r="AA60" s="26">
        <f t="shared" si="43"/>
        <v>1.099890010999001E-3</v>
      </c>
      <c r="AB60" s="80">
        <v>130428569115.61</v>
      </c>
      <c r="AC60" s="80">
        <v>2.0045999999999999</v>
      </c>
      <c r="AD60" s="26">
        <f t="shared" si="44"/>
        <v>2.5714526316219229E-2</v>
      </c>
      <c r="AE60" s="26">
        <f t="shared" si="45"/>
        <v>1.0986815821013571E-3</v>
      </c>
      <c r="AF60" s="80">
        <v>125644146522.12</v>
      </c>
      <c r="AG60" s="80">
        <v>2.0066999999999999</v>
      </c>
      <c r="AH60" s="26">
        <f t="shared" si="46"/>
        <v>-3.6682320644406997E-2</v>
      </c>
      <c r="AI60" s="26">
        <f t="shared" si="47"/>
        <v>1.0475905417539613E-3</v>
      </c>
      <c r="AJ60" s="27">
        <f t="shared" si="14"/>
        <v>-8.0884352326888228E-3</v>
      </c>
      <c r="AK60" s="27">
        <f t="shared" si="15"/>
        <v>1.0451685629686899E-3</v>
      </c>
      <c r="AL60" s="28">
        <f t="shared" si="16"/>
        <v>-1.3964209412349013E-2</v>
      </c>
      <c r="AM60" s="28">
        <f t="shared" si="17"/>
        <v>7.2278271344676853E-3</v>
      </c>
      <c r="AN60" s="29">
        <f t="shared" si="18"/>
        <v>2.7742093637249141E-2</v>
      </c>
      <c r="AO60" s="87">
        <f t="shared" si="19"/>
        <v>1.0561720508682795E-4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10120541485.51</v>
      </c>
      <c r="C61" s="81">
        <v>1</v>
      </c>
      <c r="D61" s="80">
        <v>10082168341.52</v>
      </c>
      <c r="E61" s="81">
        <v>1</v>
      </c>
      <c r="F61" s="26">
        <f>((D61-B61)/B61)</f>
        <v>-3.7916097715660962E-3</v>
      </c>
      <c r="G61" s="26">
        <f>((E61-C61)/C61)</f>
        <v>0</v>
      </c>
      <c r="H61" s="80">
        <v>10119532320.4</v>
      </c>
      <c r="I61" s="81">
        <v>1</v>
      </c>
      <c r="J61" s="26">
        <f t="shared" si="34"/>
        <v>3.7059467382753617E-3</v>
      </c>
      <c r="K61" s="26">
        <f t="shared" si="35"/>
        <v>0</v>
      </c>
      <c r="L61" s="80">
        <v>10121661947.790001</v>
      </c>
      <c r="M61" s="81">
        <v>1</v>
      </c>
      <c r="N61" s="26">
        <f t="shared" si="36"/>
        <v>2.1044721461170433E-4</v>
      </c>
      <c r="O61" s="26">
        <f t="shared" si="37"/>
        <v>0</v>
      </c>
      <c r="P61" s="80">
        <v>10139901931.99</v>
      </c>
      <c r="Q61" s="81">
        <v>1</v>
      </c>
      <c r="R61" s="26">
        <f t="shared" si="38"/>
        <v>1.8020740362684644E-3</v>
      </c>
      <c r="S61" s="26">
        <f t="shared" si="39"/>
        <v>0</v>
      </c>
      <c r="T61" s="80">
        <v>10134574072.41</v>
      </c>
      <c r="U61" s="81">
        <v>1</v>
      </c>
      <c r="V61" s="26">
        <f t="shared" si="40"/>
        <v>-5.2543502054899142E-4</v>
      </c>
      <c r="W61" s="26">
        <f t="shared" si="41"/>
        <v>0</v>
      </c>
      <c r="X61" s="80">
        <v>10076951729.469999</v>
      </c>
      <c r="Y61" s="81">
        <v>1</v>
      </c>
      <c r="Z61" s="26">
        <f t="shared" si="42"/>
        <v>-5.6857192545337974E-3</v>
      </c>
      <c r="AA61" s="26">
        <f t="shared" si="43"/>
        <v>0</v>
      </c>
      <c r="AB61" s="80">
        <v>10093335349.85</v>
      </c>
      <c r="AC61" s="81">
        <v>1</v>
      </c>
      <c r="AD61" s="26">
        <f t="shared" si="44"/>
        <v>1.6258508346415161E-3</v>
      </c>
      <c r="AE61" s="26">
        <f t="shared" si="45"/>
        <v>0</v>
      </c>
      <c r="AF61" s="80">
        <v>10041355935.09</v>
      </c>
      <c r="AG61" s="81">
        <v>1</v>
      </c>
      <c r="AH61" s="26">
        <f t="shared" si="46"/>
        <v>-5.1498749380969201E-3</v>
      </c>
      <c r="AI61" s="26">
        <f t="shared" si="47"/>
        <v>0</v>
      </c>
      <c r="AJ61" s="27">
        <f t="shared" si="14"/>
        <v>-9.7604002011859479E-4</v>
      </c>
      <c r="AK61" s="27">
        <f t="shared" si="15"/>
        <v>0</v>
      </c>
      <c r="AL61" s="28">
        <f t="shared" si="16"/>
        <v>-4.0479790703283752E-3</v>
      </c>
      <c r="AM61" s="28">
        <f t="shared" si="17"/>
        <v>0</v>
      </c>
      <c r="AN61" s="29">
        <f t="shared" si="18"/>
        <v>3.4958947352339291E-3</v>
      </c>
      <c r="AO61" s="87">
        <f t="shared" si="19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4038984889.21</v>
      </c>
      <c r="C62" s="81">
        <v>22.374300000000002</v>
      </c>
      <c r="D62" s="80">
        <v>4057348337.6900001</v>
      </c>
      <c r="E62" s="81">
        <v>22.3965</v>
      </c>
      <c r="F62" s="26">
        <f>((D62-B62)/B62)</f>
        <v>4.5465504288112833E-3</v>
      </c>
      <c r="G62" s="26">
        <f>((E62-C62)/C62)</f>
        <v>9.9220981215045819E-4</v>
      </c>
      <c r="H62" s="80">
        <v>4065115178.2399998</v>
      </c>
      <c r="I62" s="81">
        <v>22.4178</v>
      </c>
      <c r="J62" s="26">
        <f t="shared" si="34"/>
        <v>1.9142651563463409E-3</v>
      </c>
      <c r="K62" s="26">
        <f t="shared" si="35"/>
        <v>9.5104145737057567E-4</v>
      </c>
      <c r="L62" s="80">
        <v>4078107712.6700001</v>
      </c>
      <c r="M62" s="81">
        <v>22.438199999999998</v>
      </c>
      <c r="N62" s="26">
        <f t="shared" si="36"/>
        <v>3.1961048728822122E-3</v>
      </c>
      <c r="O62" s="26">
        <f t="shared" si="37"/>
        <v>9.0999116773272319E-4</v>
      </c>
      <c r="P62" s="80">
        <v>4083917083.9299998</v>
      </c>
      <c r="Q62" s="81">
        <v>22.467300000000002</v>
      </c>
      <c r="R62" s="26">
        <f t="shared" si="38"/>
        <v>1.4245261943305236E-3</v>
      </c>
      <c r="S62" s="26">
        <f t="shared" si="39"/>
        <v>1.29689547289904E-3</v>
      </c>
      <c r="T62" s="80">
        <v>4058343010.8400002</v>
      </c>
      <c r="U62" s="81">
        <v>22.490600000000001</v>
      </c>
      <c r="V62" s="26">
        <f t="shared" si="40"/>
        <v>-6.2621430759777948E-3</v>
      </c>
      <c r="W62" s="26">
        <f t="shared" si="41"/>
        <v>1.0370627534238197E-3</v>
      </c>
      <c r="X62" s="80">
        <v>4047930661.1700001</v>
      </c>
      <c r="Y62" s="81">
        <v>22.540800000000001</v>
      </c>
      <c r="Z62" s="26">
        <f t="shared" si="42"/>
        <v>-2.565665258502858E-3</v>
      </c>
      <c r="AA62" s="26">
        <f t="shared" si="43"/>
        <v>2.232043609330131E-3</v>
      </c>
      <c r="AB62" s="80">
        <v>4086101007.3899999</v>
      </c>
      <c r="AC62" s="81">
        <v>22.576499999999999</v>
      </c>
      <c r="AD62" s="26">
        <f t="shared" si="44"/>
        <v>9.4295948757598443E-3</v>
      </c>
      <c r="AE62" s="26">
        <f t="shared" si="45"/>
        <v>1.5837947189096442E-3</v>
      </c>
      <c r="AF62" s="80">
        <v>4041081402.4899998</v>
      </c>
      <c r="AG62" s="81">
        <v>22.6005</v>
      </c>
      <c r="AH62" s="26">
        <f t="shared" si="46"/>
        <v>-1.1017741563064395E-2</v>
      </c>
      <c r="AI62" s="26">
        <f t="shared" si="47"/>
        <v>1.0630522888844997E-3</v>
      </c>
      <c r="AJ62" s="27">
        <f t="shared" si="14"/>
        <v>8.3186453823144713E-5</v>
      </c>
      <c r="AK62" s="27">
        <f t="shared" si="15"/>
        <v>1.2582614100876115E-3</v>
      </c>
      <c r="AL62" s="28">
        <f t="shared" si="16"/>
        <v>-4.0092528040768767E-3</v>
      </c>
      <c r="AM62" s="28">
        <f t="shared" si="17"/>
        <v>9.1085660705914149E-3</v>
      </c>
      <c r="AN62" s="29">
        <f t="shared" si="18"/>
        <v>6.4656178141730336E-3</v>
      </c>
      <c r="AO62" s="87">
        <f t="shared" si="19"/>
        <v>4.5185513766765633E-4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465333208</v>
      </c>
      <c r="C63" s="81">
        <v>2.1080999999999999</v>
      </c>
      <c r="D63" s="80">
        <v>464918338.04000002</v>
      </c>
      <c r="E63" s="81">
        <v>2.1063000000000001</v>
      </c>
      <c r="F63" s="26">
        <f>((D63-B63)/B63)</f>
        <v>-8.9155459543299677E-4</v>
      </c>
      <c r="G63" s="26">
        <f>((E63-C63)/C63)</f>
        <v>-8.5384943788235944E-4</v>
      </c>
      <c r="H63" s="80">
        <v>463046516.06999999</v>
      </c>
      <c r="I63" s="81">
        <v>2.1103000000000001</v>
      </c>
      <c r="J63" s="26">
        <f t="shared" si="34"/>
        <v>-4.0261306488602808E-3</v>
      </c>
      <c r="K63" s="26">
        <f t="shared" si="35"/>
        <v>1.8990647106300164E-3</v>
      </c>
      <c r="L63" s="80">
        <v>463032962.79000002</v>
      </c>
      <c r="M63" s="81">
        <v>2.1101999999999999</v>
      </c>
      <c r="N63" s="26">
        <f t="shared" si="36"/>
        <v>-2.9269802340813862E-5</v>
      </c>
      <c r="O63" s="26">
        <f t="shared" si="37"/>
        <v>-4.7386627493821271E-5</v>
      </c>
      <c r="P63" s="80">
        <v>460747273.41000003</v>
      </c>
      <c r="Q63" s="81">
        <v>2.1061000000000001</v>
      </c>
      <c r="R63" s="26">
        <f t="shared" si="38"/>
        <v>-4.9363426876298374E-3</v>
      </c>
      <c r="S63" s="26">
        <f t="shared" si="39"/>
        <v>-1.9429437967964035E-3</v>
      </c>
      <c r="T63" s="80">
        <v>460795814.43000001</v>
      </c>
      <c r="U63" s="81">
        <v>2.1061999999999999</v>
      </c>
      <c r="V63" s="26">
        <f t="shared" si="40"/>
        <v>1.0535281010070411E-4</v>
      </c>
      <c r="W63" s="26">
        <f t="shared" si="41"/>
        <v>4.7481126252204046E-5</v>
      </c>
      <c r="X63" s="80">
        <v>460038638.93000001</v>
      </c>
      <c r="Y63" s="81">
        <v>2.1027999999999998</v>
      </c>
      <c r="Z63" s="26">
        <f t="shared" si="42"/>
        <v>-1.6431909238078016E-3</v>
      </c>
      <c r="AA63" s="26">
        <f t="shared" si="43"/>
        <v>-1.6142816446681558E-3</v>
      </c>
      <c r="AB63" s="80">
        <v>462245564.82999998</v>
      </c>
      <c r="AC63" s="81">
        <v>2.1172</v>
      </c>
      <c r="AD63" s="26">
        <f t="shared" si="44"/>
        <v>4.7972620411473408E-3</v>
      </c>
      <c r="AE63" s="26">
        <f t="shared" si="45"/>
        <v>6.8480121742439566E-3</v>
      </c>
      <c r="AF63" s="80">
        <v>462982392.35000002</v>
      </c>
      <c r="AG63" s="81">
        <v>2.1206</v>
      </c>
      <c r="AH63" s="26">
        <f t="shared" si="46"/>
        <v>1.5940175007866729E-3</v>
      </c>
      <c r="AI63" s="26">
        <f t="shared" si="47"/>
        <v>1.6058945777442234E-3</v>
      </c>
      <c r="AJ63" s="27">
        <f t="shared" si="14"/>
        <v>-6.2873203825462647E-4</v>
      </c>
      <c r="AK63" s="27">
        <f t="shared" si="15"/>
        <v>7.4274888525370758E-4</v>
      </c>
      <c r="AL63" s="28">
        <f t="shared" si="16"/>
        <v>-4.1640553439159789E-3</v>
      </c>
      <c r="AM63" s="28">
        <f t="shared" si="17"/>
        <v>6.7891563405022923E-3</v>
      </c>
      <c r="AN63" s="29">
        <f t="shared" si="18"/>
        <v>3.0816575352717638E-3</v>
      </c>
      <c r="AO63" s="87">
        <f t="shared" si="19"/>
        <v>2.8229088921694788E-3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23108115471.07</v>
      </c>
      <c r="C64" s="81">
        <v>317.32</v>
      </c>
      <c r="D64" s="80">
        <v>23183188202.380001</v>
      </c>
      <c r="E64" s="81">
        <v>317.67</v>
      </c>
      <c r="F64" s="26">
        <f>((D64-B64)/B64)</f>
        <v>3.2487604367386867E-3</v>
      </c>
      <c r="G64" s="26">
        <f>((E64-C64)/C64)</f>
        <v>1.1029875204841256E-3</v>
      </c>
      <c r="H64" s="80">
        <v>23111674135.990002</v>
      </c>
      <c r="I64" s="81">
        <v>318.01</v>
      </c>
      <c r="J64" s="26">
        <f t="shared" si="34"/>
        <v>-3.0847382062255662E-3</v>
      </c>
      <c r="K64" s="26">
        <f t="shared" si="35"/>
        <v>1.0702930714262442E-3</v>
      </c>
      <c r="L64" s="80">
        <v>22906994408.209999</v>
      </c>
      <c r="M64" s="81">
        <v>318.29000000000002</v>
      </c>
      <c r="N64" s="26">
        <f t="shared" si="36"/>
        <v>-8.856118625403725E-3</v>
      </c>
      <c r="O64" s="26">
        <f t="shared" si="37"/>
        <v>8.8047545674673617E-4</v>
      </c>
      <c r="P64" s="80">
        <v>22652956042.419998</v>
      </c>
      <c r="Q64" s="81">
        <v>318.56</v>
      </c>
      <c r="R64" s="26">
        <f t="shared" si="38"/>
        <v>-1.1089991173130601E-2</v>
      </c>
      <c r="S64" s="26">
        <f t="shared" si="39"/>
        <v>8.4828301234717333E-4</v>
      </c>
      <c r="T64" s="80">
        <v>22623292314.34</v>
      </c>
      <c r="U64" s="81">
        <v>318.8</v>
      </c>
      <c r="V64" s="26">
        <f t="shared" si="40"/>
        <v>-1.3094859683853014E-3</v>
      </c>
      <c r="W64" s="26">
        <f t="shared" si="41"/>
        <v>7.5339025615271562E-4</v>
      </c>
      <c r="X64" s="80">
        <v>22553174658.18</v>
      </c>
      <c r="Y64" s="81">
        <v>319.08999999999997</v>
      </c>
      <c r="Z64" s="26">
        <f t="shared" si="42"/>
        <v>-3.0993568568954515E-3</v>
      </c>
      <c r="AA64" s="26">
        <f t="shared" si="43"/>
        <v>9.0966122961092725E-4</v>
      </c>
      <c r="AB64" s="80">
        <v>22443562597.59</v>
      </c>
      <c r="AC64" s="81">
        <v>319.47000000000003</v>
      </c>
      <c r="AD64" s="26">
        <f t="shared" si="44"/>
        <v>-4.8601610305999219E-3</v>
      </c>
      <c r="AE64" s="26">
        <f t="shared" si="45"/>
        <v>1.1908865837226246E-3</v>
      </c>
      <c r="AF64" s="80">
        <v>22529651303.41</v>
      </c>
      <c r="AG64" s="81">
        <v>319.81</v>
      </c>
      <c r="AH64" s="26">
        <f t="shared" si="46"/>
        <v>3.8357861166499448E-3</v>
      </c>
      <c r="AI64" s="26">
        <f t="shared" si="47"/>
        <v>1.0642626850720723E-3</v>
      </c>
      <c r="AJ64" s="27">
        <f t="shared" si="14"/>
        <v>-3.151913163406492E-3</v>
      </c>
      <c r="AK64" s="27">
        <f t="shared" si="15"/>
        <v>9.7752997694532735E-4</v>
      </c>
      <c r="AL64" s="28">
        <f t="shared" si="16"/>
        <v>-2.8190121792778643E-2</v>
      </c>
      <c r="AM64" s="28">
        <f t="shared" si="17"/>
        <v>6.7365505083891658E-3</v>
      </c>
      <c r="AN64" s="29">
        <f t="shared" si="18"/>
        <v>5.2326929640235656E-3</v>
      </c>
      <c r="AO64" s="87">
        <f t="shared" si="19"/>
        <v>1.5040769846061364E-4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6413311320.3199997</v>
      </c>
      <c r="C65" s="81">
        <v>1.02</v>
      </c>
      <c r="D65" s="80">
        <v>6419612314.8000002</v>
      </c>
      <c r="E65" s="81">
        <v>1.02</v>
      </c>
      <c r="F65" s="26">
        <f>((D65-B65)/B65)</f>
        <v>9.8248691904856736E-4</v>
      </c>
      <c r="G65" s="26">
        <f>((E65-C65)/C65)</f>
        <v>0</v>
      </c>
      <c r="H65" s="80">
        <v>6641956745.1700001</v>
      </c>
      <c r="I65" s="81">
        <v>1.03</v>
      </c>
      <c r="J65" s="26">
        <f t="shared" si="34"/>
        <v>3.4635180360876185E-2</v>
      </c>
      <c r="K65" s="26">
        <f t="shared" si="35"/>
        <v>9.8039215686274595E-3</v>
      </c>
      <c r="L65" s="80">
        <v>6633252579.04</v>
      </c>
      <c r="M65" s="81">
        <v>1.03</v>
      </c>
      <c r="N65" s="26">
        <f t="shared" si="36"/>
        <v>-1.3104822063663307E-3</v>
      </c>
      <c r="O65" s="26">
        <f t="shared" si="37"/>
        <v>0</v>
      </c>
      <c r="P65" s="80">
        <v>6672856881.8100004</v>
      </c>
      <c r="Q65" s="81">
        <v>1.03</v>
      </c>
      <c r="R65" s="26">
        <f t="shared" si="38"/>
        <v>5.9705705908355755E-3</v>
      </c>
      <c r="S65" s="26">
        <f t="shared" si="39"/>
        <v>0</v>
      </c>
      <c r="T65" s="80">
        <v>6699300515.9200001</v>
      </c>
      <c r="U65" s="81">
        <v>1.03</v>
      </c>
      <c r="V65" s="26">
        <f t="shared" si="40"/>
        <v>3.9628654680252742E-3</v>
      </c>
      <c r="W65" s="26">
        <f t="shared" si="41"/>
        <v>0</v>
      </c>
      <c r="X65" s="80">
        <v>6799760765.3900003</v>
      </c>
      <c r="Y65" s="81">
        <v>1.03</v>
      </c>
      <c r="Z65" s="26">
        <f t="shared" si="42"/>
        <v>1.4995632638253769E-2</v>
      </c>
      <c r="AA65" s="26">
        <f t="shared" si="43"/>
        <v>0</v>
      </c>
      <c r="AB65" s="80">
        <v>6752538368.0699997</v>
      </c>
      <c r="AC65" s="81">
        <v>1.03</v>
      </c>
      <c r="AD65" s="26">
        <f t="shared" si="44"/>
        <v>-6.9447145200103536E-3</v>
      </c>
      <c r="AE65" s="26">
        <f t="shared" si="45"/>
        <v>0</v>
      </c>
      <c r="AF65" s="80">
        <v>6739792636.9099998</v>
      </c>
      <c r="AG65" s="81">
        <v>1.04</v>
      </c>
      <c r="AH65" s="26">
        <f t="shared" si="46"/>
        <v>-1.8875466476827754E-3</v>
      </c>
      <c r="AI65" s="26">
        <f t="shared" si="47"/>
        <v>9.7087378640776777E-3</v>
      </c>
      <c r="AJ65" s="27">
        <f t="shared" si="14"/>
        <v>6.3004990753724897E-3</v>
      </c>
      <c r="AK65" s="27">
        <f t="shared" si="15"/>
        <v>2.4390824290881422E-3</v>
      </c>
      <c r="AL65" s="28">
        <f t="shared" si="16"/>
        <v>4.9875336143250376E-2</v>
      </c>
      <c r="AM65" s="28">
        <f t="shared" si="17"/>
        <v>1.9607843137254919E-2</v>
      </c>
      <c r="AN65" s="29">
        <f t="shared" si="18"/>
        <v>1.316228899019832E-2</v>
      </c>
      <c r="AO65" s="87">
        <f t="shared" si="19"/>
        <v>4.516374719840211E-3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5434343778.21</v>
      </c>
      <c r="C66" s="81">
        <v>3.98</v>
      </c>
      <c r="D66" s="80">
        <v>5293063052.0200005</v>
      </c>
      <c r="E66" s="81">
        <v>3.99</v>
      </c>
      <c r="F66" s="26">
        <f>((D66-B66)/B66)</f>
        <v>-2.5997752802553752E-2</v>
      </c>
      <c r="G66" s="26">
        <f>((E66-C66)/C66)</f>
        <v>2.5125628140704099E-3</v>
      </c>
      <c r="H66" s="80">
        <v>5297936444.2700005</v>
      </c>
      <c r="I66" s="81">
        <v>3.99</v>
      </c>
      <c r="J66" s="26">
        <f t="shared" si="34"/>
        <v>9.2071305444588636E-4</v>
      </c>
      <c r="K66" s="26">
        <f t="shared" si="35"/>
        <v>0</v>
      </c>
      <c r="L66" s="80">
        <v>5048113516.8699999</v>
      </c>
      <c r="M66" s="81">
        <v>3.97</v>
      </c>
      <c r="N66" s="26">
        <f t="shared" si="36"/>
        <v>-4.7154761108959192E-2</v>
      </c>
      <c r="O66" s="26">
        <f t="shared" si="37"/>
        <v>-5.0125313283208061E-3</v>
      </c>
      <c r="P66" s="80">
        <v>5047385163.8100004</v>
      </c>
      <c r="Q66" s="81">
        <v>3.98</v>
      </c>
      <c r="R66" s="26">
        <f t="shared" si="38"/>
        <v>-1.4428222692802466E-4</v>
      </c>
      <c r="S66" s="26">
        <f t="shared" si="39"/>
        <v>2.5188916876573769E-3</v>
      </c>
      <c r="T66" s="80">
        <v>5043279788.8699999</v>
      </c>
      <c r="U66" s="81">
        <v>3.98</v>
      </c>
      <c r="V66" s="26">
        <f t="shared" si="40"/>
        <v>-8.1336668527622459E-4</v>
      </c>
      <c r="W66" s="26">
        <f t="shared" si="41"/>
        <v>0</v>
      </c>
      <c r="X66" s="80">
        <v>5047170522.4300003</v>
      </c>
      <c r="Y66" s="81">
        <v>3.98</v>
      </c>
      <c r="Z66" s="26">
        <f t="shared" si="42"/>
        <v>7.7146890969382036E-4</v>
      </c>
      <c r="AA66" s="26">
        <f t="shared" si="43"/>
        <v>0</v>
      </c>
      <c r="AB66" s="80">
        <v>4934866663.6099997</v>
      </c>
      <c r="AC66" s="81">
        <v>3.97</v>
      </c>
      <c r="AD66" s="26">
        <f t="shared" si="44"/>
        <v>-2.2250854874213973E-2</v>
      </c>
      <c r="AE66" s="26">
        <f t="shared" si="45"/>
        <v>-2.512562814070298E-3</v>
      </c>
      <c r="AF66" s="80">
        <v>4917764849.6099997</v>
      </c>
      <c r="AG66" s="81">
        <v>3.97</v>
      </c>
      <c r="AH66" s="26">
        <f t="shared" si="46"/>
        <v>-3.4655068040864798E-3</v>
      </c>
      <c r="AI66" s="26">
        <f t="shared" si="47"/>
        <v>0</v>
      </c>
      <c r="AJ66" s="27">
        <f t="shared" si="14"/>
        <v>-1.2266792817234742E-2</v>
      </c>
      <c r="AK66" s="27">
        <f t="shared" si="15"/>
        <v>-3.1170495508291466E-4</v>
      </c>
      <c r="AL66" s="28">
        <f t="shared" si="16"/>
        <v>-7.0903784580229987E-2</v>
      </c>
      <c r="AM66" s="28">
        <f t="shared" si="17"/>
        <v>-5.0125313283208061E-3</v>
      </c>
      <c r="AN66" s="29">
        <f t="shared" si="18"/>
        <v>1.774782295475574E-2</v>
      </c>
      <c r="AO66" s="87">
        <f t="shared" si="19"/>
        <v>2.4876537887466607E-3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58940500539.860001</v>
      </c>
      <c r="C67" s="80">
        <v>4334.53</v>
      </c>
      <c r="D67" s="80">
        <v>58365124693.660004</v>
      </c>
      <c r="E67" s="80">
        <v>4340.43</v>
      </c>
      <c r="F67" s="26">
        <f>((D67-B67)/B67)</f>
        <v>-9.761977603343977E-3</v>
      </c>
      <c r="G67" s="26">
        <f>((E67-C67)/C67)</f>
        <v>1.3611625712592937E-3</v>
      </c>
      <c r="H67" s="80">
        <v>58696861347.849998</v>
      </c>
      <c r="I67" s="80">
        <v>4346.38</v>
      </c>
      <c r="J67" s="26">
        <f t="shared" si="34"/>
        <v>5.6838164217274459E-3</v>
      </c>
      <c r="K67" s="26">
        <f t="shared" si="35"/>
        <v>1.3708319221827831E-3</v>
      </c>
      <c r="L67" s="80">
        <v>59117203747.900002</v>
      </c>
      <c r="M67" s="80">
        <v>4351.6899999999996</v>
      </c>
      <c r="N67" s="26">
        <f t="shared" si="36"/>
        <v>7.1612415110062734E-3</v>
      </c>
      <c r="O67" s="26">
        <f t="shared" si="37"/>
        <v>1.2217063395284101E-3</v>
      </c>
      <c r="P67" s="80">
        <v>60251456625.449997</v>
      </c>
      <c r="Q67" s="80">
        <v>4358.28</v>
      </c>
      <c r="R67" s="26">
        <f t="shared" si="38"/>
        <v>1.9186510958585166E-2</v>
      </c>
      <c r="S67" s="26">
        <f t="shared" si="39"/>
        <v>1.5143541934283338E-3</v>
      </c>
      <c r="T67" s="80">
        <v>60797878857.57</v>
      </c>
      <c r="U67" s="80">
        <v>4364.88</v>
      </c>
      <c r="V67" s="26">
        <f t="shared" si="40"/>
        <v>9.0690294098084261E-3</v>
      </c>
      <c r="W67" s="26">
        <f t="shared" si="41"/>
        <v>1.514358875519784E-3</v>
      </c>
      <c r="X67" s="80">
        <v>62020170867.650002</v>
      </c>
      <c r="Y67" s="80">
        <v>4369.3500000000004</v>
      </c>
      <c r="Z67" s="26">
        <f t="shared" si="42"/>
        <v>2.0104188386957402E-2</v>
      </c>
      <c r="AA67" s="26">
        <f t="shared" si="43"/>
        <v>1.024083136306211E-3</v>
      </c>
      <c r="AB67" s="80">
        <v>63647244397.760002</v>
      </c>
      <c r="AC67" s="80">
        <v>4374.99</v>
      </c>
      <c r="AD67" s="26">
        <f t="shared" si="44"/>
        <v>2.6234586382906749E-2</v>
      </c>
      <c r="AE67" s="26">
        <f t="shared" si="45"/>
        <v>1.2908098458579462E-3</v>
      </c>
      <c r="AF67" s="80">
        <v>63599203246.650002</v>
      </c>
      <c r="AG67" s="80">
        <v>4380.6499999999996</v>
      </c>
      <c r="AH67" s="26">
        <f t="shared" si="46"/>
        <v>-7.5480331575346836E-4</v>
      </c>
      <c r="AI67" s="26">
        <f t="shared" si="47"/>
        <v>1.2937172427822359E-3</v>
      </c>
      <c r="AJ67" s="27">
        <f t="shared" si="14"/>
        <v>9.6153240189867529E-3</v>
      </c>
      <c r="AK67" s="27">
        <f t="shared" si="15"/>
        <v>1.3238780158581248E-3</v>
      </c>
      <c r="AL67" s="28">
        <f t="shared" si="16"/>
        <v>8.967818676756048E-2</v>
      </c>
      <c r="AM67" s="28">
        <f t="shared" si="17"/>
        <v>9.2663630101163571E-3</v>
      </c>
      <c r="AN67" s="29">
        <f t="shared" si="18"/>
        <v>1.1847970570813498E-2</v>
      </c>
      <c r="AO67" s="87">
        <f t="shared" si="19"/>
        <v>1.5967741447729482E-4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246111820.66</v>
      </c>
      <c r="C68" s="80">
        <v>3973.29</v>
      </c>
      <c r="D68" s="80">
        <v>244981574.88999999</v>
      </c>
      <c r="E68" s="80">
        <v>3954.94</v>
      </c>
      <c r="F68" s="26">
        <f>((D68-B68)/B68)</f>
        <v>-4.5924074957839154E-3</v>
      </c>
      <c r="G68" s="26">
        <f>((E68-C68)/C68)</f>
        <v>-4.6183389583946575E-3</v>
      </c>
      <c r="H68" s="80">
        <v>245749433.53999999</v>
      </c>
      <c r="I68" s="80">
        <v>3967.32</v>
      </c>
      <c r="J68" s="26">
        <f t="shared" si="34"/>
        <v>3.1343526562958245E-3</v>
      </c>
      <c r="K68" s="26">
        <f t="shared" si="35"/>
        <v>3.1302624060036586E-3</v>
      </c>
      <c r="L68" s="80">
        <v>248005855.12</v>
      </c>
      <c r="M68" s="80">
        <v>4003.92</v>
      </c>
      <c r="N68" s="26">
        <f t="shared" si="36"/>
        <v>9.1817976851317588E-3</v>
      </c>
      <c r="O68" s="26">
        <f t="shared" si="37"/>
        <v>9.225371283385235E-3</v>
      </c>
      <c r="P68" s="80">
        <v>249646688.91</v>
      </c>
      <c r="Q68" s="80">
        <v>4030.48</v>
      </c>
      <c r="R68" s="26">
        <f t="shared" si="38"/>
        <v>6.6161090801911049E-3</v>
      </c>
      <c r="S68" s="26">
        <f t="shared" si="39"/>
        <v>6.6334991708125899E-3</v>
      </c>
      <c r="T68" s="80">
        <v>252281038.81</v>
      </c>
      <c r="U68" s="80">
        <v>4073.15</v>
      </c>
      <c r="V68" s="26">
        <f t="shared" si="40"/>
        <v>1.0552312596261647E-2</v>
      </c>
      <c r="W68" s="26">
        <f t="shared" si="41"/>
        <v>1.0586828367837099E-2</v>
      </c>
      <c r="X68" s="80">
        <v>255238151.34999999</v>
      </c>
      <c r="Y68" s="80">
        <v>4121.1099999999997</v>
      </c>
      <c r="Z68" s="26">
        <f t="shared" si="42"/>
        <v>1.1721501361927865E-2</v>
      </c>
      <c r="AA68" s="26">
        <f t="shared" si="43"/>
        <v>1.1774670709401712E-2</v>
      </c>
      <c r="AB68" s="80">
        <v>262088602.74000001</v>
      </c>
      <c r="AC68" s="80">
        <v>4232.1899999999996</v>
      </c>
      <c r="AD68" s="26">
        <f t="shared" si="44"/>
        <v>2.6839449172338693E-2</v>
      </c>
      <c r="AE68" s="26">
        <f t="shared" si="45"/>
        <v>2.6953903195983592E-2</v>
      </c>
      <c r="AF68" s="80">
        <v>260309084.31999999</v>
      </c>
      <c r="AG68" s="80">
        <v>4202.49</v>
      </c>
      <c r="AH68" s="26">
        <f t="shared" si="46"/>
        <v>-6.7897588883914723E-3</v>
      </c>
      <c r="AI68" s="26">
        <f t="shared" si="47"/>
        <v>-7.017643347770261E-3</v>
      </c>
      <c r="AJ68" s="27">
        <f t="shared" si="14"/>
        <v>7.0829195209964379E-3</v>
      </c>
      <c r="AK68" s="27">
        <f t="shared" si="15"/>
        <v>7.0835691034073708E-3</v>
      </c>
      <c r="AL68" s="28">
        <f t="shared" si="16"/>
        <v>6.256596822386444E-2</v>
      </c>
      <c r="AM68" s="28">
        <f t="shared" si="17"/>
        <v>6.2592605703247012E-2</v>
      </c>
      <c r="AN68" s="29">
        <f t="shared" si="18"/>
        <v>1.0507496933752192E-2</v>
      </c>
      <c r="AO68" s="87">
        <f t="shared" si="19"/>
        <v>1.0591821608799389E-2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54641463.280000001</v>
      </c>
      <c r="C69" s="80">
        <v>11.668900000000001</v>
      </c>
      <c r="D69" s="80">
        <v>55133138.520000003</v>
      </c>
      <c r="E69" s="80">
        <v>11.7715</v>
      </c>
      <c r="F69" s="26">
        <f>((D69-B69)/B69)</f>
        <v>8.9982077800607914E-3</v>
      </c>
      <c r="G69" s="26">
        <f>((E69-C69)/C69)</f>
        <v>8.7926025589386246E-3</v>
      </c>
      <c r="H69" s="80">
        <v>54815330.759999998</v>
      </c>
      <c r="I69" s="80">
        <v>11.6852</v>
      </c>
      <c r="J69" s="26">
        <f t="shared" si="34"/>
        <v>-5.7643690987176062E-3</v>
      </c>
      <c r="K69" s="26">
        <f t="shared" si="35"/>
        <v>-7.3312661937730622E-3</v>
      </c>
      <c r="L69" s="80">
        <v>54379582.520000003</v>
      </c>
      <c r="M69" s="80">
        <v>11.480136999999999</v>
      </c>
      <c r="N69" s="26">
        <f t="shared" si="36"/>
        <v>-7.9493863114289565E-3</v>
      </c>
      <c r="O69" s="26">
        <f t="shared" si="37"/>
        <v>-1.7548950809571157E-2</v>
      </c>
      <c r="P69" s="80">
        <v>54450537.350000001</v>
      </c>
      <c r="Q69" s="80">
        <v>11.5962</v>
      </c>
      <c r="R69" s="26">
        <f t="shared" si="38"/>
        <v>1.3048064496247664E-3</v>
      </c>
      <c r="S69" s="26">
        <f t="shared" si="39"/>
        <v>1.0109896772137866E-2</v>
      </c>
      <c r="T69" s="80">
        <v>54947070.57</v>
      </c>
      <c r="U69" s="80">
        <v>11.707700000000001</v>
      </c>
      <c r="V69" s="26">
        <f t="shared" si="40"/>
        <v>9.11897740895295E-3</v>
      </c>
      <c r="W69" s="26">
        <f t="shared" si="41"/>
        <v>9.615218778565502E-3</v>
      </c>
      <c r="X69" s="80">
        <v>55540194.520000003</v>
      </c>
      <c r="Y69" s="80">
        <v>11.729900000000001</v>
      </c>
      <c r="Z69" s="26">
        <f t="shared" si="42"/>
        <v>1.0794459901995882E-2</v>
      </c>
      <c r="AA69" s="26">
        <f t="shared" si="43"/>
        <v>1.8961879788515058E-3</v>
      </c>
      <c r="AB69" s="80">
        <v>55633264.140000001</v>
      </c>
      <c r="AC69" s="80">
        <v>11.7522</v>
      </c>
      <c r="AD69" s="26">
        <f t="shared" si="44"/>
        <v>1.6757164933313834E-3</v>
      </c>
      <c r="AE69" s="26">
        <f t="shared" si="45"/>
        <v>1.9011244767644687E-3</v>
      </c>
      <c r="AF69" s="80">
        <v>55216255.729999997</v>
      </c>
      <c r="AG69" s="80">
        <v>11.7621</v>
      </c>
      <c r="AH69" s="26">
        <f t="shared" si="46"/>
        <v>-7.495666782208042E-3</v>
      </c>
      <c r="AI69" s="26">
        <f t="shared" si="47"/>
        <v>8.4239546638076443E-4</v>
      </c>
      <c r="AJ69" s="27">
        <f t="shared" si="14"/>
        <v>1.3353432302013958E-3</v>
      </c>
      <c r="AK69" s="27">
        <f t="shared" si="15"/>
        <v>1.0346511285368139E-3</v>
      </c>
      <c r="AL69" s="28">
        <f t="shared" si="16"/>
        <v>1.507572618414277E-3</v>
      </c>
      <c r="AM69" s="28">
        <f t="shared" si="17"/>
        <v>-7.985388438176451E-4</v>
      </c>
      <c r="AN69" s="29">
        <f t="shared" si="18"/>
        <v>7.7781285341459406E-3</v>
      </c>
      <c r="AO69" s="87">
        <f t="shared" si="19"/>
        <v>9.5097007070970643E-3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14314934197.43</v>
      </c>
      <c r="C70" s="80">
        <v>1164.31</v>
      </c>
      <c r="D70" s="80">
        <v>14277196478.219999</v>
      </c>
      <c r="E70" s="80">
        <v>1165.47</v>
      </c>
      <c r="F70" s="26">
        <f>((D70-B70)/B70)</f>
        <v>-2.6362481789665611E-3</v>
      </c>
      <c r="G70" s="26">
        <f>((E70-C70)/C70)</f>
        <v>9.9629823672396688E-4</v>
      </c>
      <c r="H70" s="80">
        <v>14601296856.219999</v>
      </c>
      <c r="I70" s="80">
        <v>1167.92</v>
      </c>
      <c r="J70" s="26">
        <f t="shared" si="34"/>
        <v>2.2700561590955078E-2</v>
      </c>
      <c r="K70" s="26">
        <f t="shared" si="35"/>
        <v>2.1021562116571389E-3</v>
      </c>
      <c r="L70" s="80">
        <v>14518001270.66</v>
      </c>
      <c r="M70" s="80">
        <v>1144.93</v>
      </c>
      <c r="N70" s="26">
        <f t="shared" si="36"/>
        <v>-5.7046703714209073E-3</v>
      </c>
      <c r="O70" s="26">
        <f t="shared" si="37"/>
        <v>-1.9684567436125767E-2</v>
      </c>
      <c r="P70" s="80">
        <v>14433374912.389999</v>
      </c>
      <c r="Q70" s="80">
        <v>1146.33</v>
      </c>
      <c r="R70" s="26">
        <f t="shared" si="38"/>
        <v>-5.8290639801103477E-3</v>
      </c>
      <c r="S70" s="26">
        <f t="shared" si="39"/>
        <v>1.2227821788230403E-3</v>
      </c>
      <c r="T70" s="80">
        <v>14612463183.5</v>
      </c>
      <c r="U70" s="80">
        <v>1151.97</v>
      </c>
      <c r="V70" s="26">
        <f t="shared" si="40"/>
        <v>1.2407927612014457E-2</v>
      </c>
      <c r="W70" s="26">
        <f t="shared" si="41"/>
        <v>4.9200492004920927E-3</v>
      </c>
      <c r="X70" s="80">
        <v>14638554846.76</v>
      </c>
      <c r="Y70" s="80">
        <v>1152.69</v>
      </c>
      <c r="Z70" s="26">
        <f t="shared" si="42"/>
        <v>1.7855759793778117E-3</v>
      </c>
      <c r="AA70" s="26">
        <f t="shared" si="43"/>
        <v>6.2501627646555666E-4</v>
      </c>
      <c r="AB70" s="80">
        <v>14700861563.65</v>
      </c>
      <c r="AC70" s="80">
        <v>1158.47</v>
      </c>
      <c r="AD70" s="26">
        <f t="shared" si="44"/>
        <v>4.2563434397890681E-3</v>
      </c>
      <c r="AE70" s="26">
        <f t="shared" si="45"/>
        <v>5.0143577197685179E-3</v>
      </c>
      <c r="AF70" s="80">
        <v>14705052278.27</v>
      </c>
      <c r="AG70" s="80">
        <v>1159.6600000000001</v>
      </c>
      <c r="AH70" s="26">
        <f t="shared" si="46"/>
        <v>2.8506591956235989E-4</v>
      </c>
      <c r="AI70" s="26">
        <f t="shared" si="47"/>
        <v>1.0272169326784937E-3</v>
      </c>
      <c r="AJ70" s="27">
        <f t="shared" ref="AJ70:AJ133" si="48">AVERAGE(F70,J70,N70,R70,V70,Z70,AD70,AH70)</f>
        <v>3.4081865014001203E-3</v>
      </c>
      <c r="AK70" s="27">
        <f t="shared" ref="AK70:AK133" si="49">AVERAGE(G70,K70,O70,S70,W70,AA70,AE70,AI70)</f>
        <v>-4.7208633493962002E-4</v>
      </c>
      <c r="AL70" s="28">
        <f t="shared" ref="AL70:AL133" si="50">((AF70-D70)/D70)</f>
        <v>2.996777418470771E-2</v>
      </c>
      <c r="AM70" s="28">
        <f t="shared" ref="AM70:AM133" si="51">((AG70-E70)/E70)</f>
        <v>-4.9851133019296464E-3</v>
      </c>
      <c r="AN70" s="29">
        <f t="shared" ref="AN70:AN133" si="52">STDEV(F70,J70,N70,R70,V70,Z70,AD70,AH70)</f>
        <v>9.7921494894713801E-3</v>
      </c>
      <c r="AO70" s="87">
        <f t="shared" ref="AO70:AO133" si="53">STDEV(G70,K70,O70,S70,W70,AA70,AE70,AI70)</f>
        <v>7.9588461628513681E-3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24123608.050000001</v>
      </c>
      <c r="C71" s="81">
        <v>0.91410000000000002</v>
      </c>
      <c r="D71" s="80">
        <v>24129945.699999999</v>
      </c>
      <c r="E71" s="81">
        <v>0.91439999999999999</v>
      </c>
      <c r="F71" s="26">
        <f>((D71-B71)/B71)</f>
        <v>2.6271567614855648E-4</v>
      </c>
      <c r="G71" s="26">
        <f>((E71-C71)/C71)</f>
        <v>3.2819166393169996E-4</v>
      </c>
      <c r="H71" s="80">
        <v>24188507.66</v>
      </c>
      <c r="I71" s="81">
        <v>0.91659999999999997</v>
      </c>
      <c r="J71" s="26">
        <f t="shared" si="34"/>
        <v>2.4269412259805001E-3</v>
      </c>
      <c r="K71" s="26">
        <f t="shared" si="35"/>
        <v>2.4059492563429348E-3</v>
      </c>
      <c r="L71" s="80">
        <v>24188507.66</v>
      </c>
      <c r="M71" s="81">
        <v>0.91659999999999997</v>
      </c>
      <c r="N71" s="26">
        <f t="shared" si="36"/>
        <v>0</v>
      </c>
      <c r="O71" s="26">
        <f t="shared" si="37"/>
        <v>0</v>
      </c>
      <c r="P71" s="80">
        <v>21420591.460000001</v>
      </c>
      <c r="Q71" s="80">
        <v>0.69840000000000002</v>
      </c>
      <c r="R71" s="26">
        <f t="shared" si="38"/>
        <v>-0.11443104464758862</v>
      </c>
      <c r="S71" s="26">
        <f t="shared" si="39"/>
        <v>-0.23805367663102767</v>
      </c>
      <c r="T71" s="80">
        <v>21444058.100000001</v>
      </c>
      <c r="U71" s="80">
        <v>0.69920000000000004</v>
      </c>
      <c r="V71" s="26">
        <f t="shared" si="40"/>
        <v>1.095517835902025E-3</v>
      </c>
      <c r="W71" s="26">
        <f t="shared" si="41"/>
        <v>1.1454753722795288E-3</v>
      </c>
      <c r="X71" s="80">
        <v>21468034.879999999</v>
      </c>
      <c r="Y71" s="80">
        <v>0.69920000000000004</v>
      </c>
      <c r="Z71" s="26">
        <f t="shared" si="42"/>
        <v>1.1181083304375801E-3</v>
      </c>
      <c r="AA71" s="26">
        <f t="shared" si="43"/>
        <v>0</v>
      </c>
      <c r="AB71" s="80">
        <v>23361247.690000001</v>
      </c>
      <c r="AC71" s="80">
        <v>0.70120000000000005</v>
      </c>
      <c r="AD71" s="26">
        <f t="shared" si="44"/>
        <v>8.8187522546078631E-2</v>
      </c>
      <c r="AE71" s="26">
        <f t="shared" si="45"/>
        <v>2.8604118993135036E-3</v>
      </c>
      <c r="AF71" s="80">
        <v>21638494.620000001</v>
      </c>
      <c r="AG71" s="80">
        <v>0.70230000000000004</v>
      </c>
      <c r="AH71" s="26">
        <f t="shared" si="46"/>
        <v>-7.3744052238161953E-2</v>
      </c>
      <c r="AI71" s="26">
        <f t="shared" si="47"/>
        <v>1.5687393040501852E-3</v>
      </c>
      <c r="AJ71" s="27">
        <f t="shared" si="48"/>
        <v>-1.188553640890041E-2</v>
      </c>
      <c r="AK71" s="27">
        <f t="shared" si="49"/>
        <v>-2.871811364188873E-2</v>
      </c>
      <c r="AL71" s="28">
        <f t="shared" si="50"/>
        <v>-0.10325141676551715</v>
      </c>
      <c r="AM71" s="28">
        <f t="shared" si="51"/>
        <v>-0.23195538057742779</v>
      </c>
      <c r="AN71" s="29">
        <f t="shared" si="52"/>
        <v>5.9985676784960404E-2</v>
      </c>
      <c r="AO71" s="87">
        <f t="shared" si="53"/>
        <v>8.4591086885271685E-2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434447720.63999999</v>
      </c>
      <c r="C72" s="80">
        <v>1166.55</v>
      </c>
      <c r="D72" s="80">
        <v>435795351.50999999</v>
      </c>
      <c r="E72" s="80">
        <v>1169.29</v>
      </c>
      <c r="F72" s="26">
        <f>((D72-B72)/B72)</f>
        <v>3.1019402472977947E-3</v>
      </c>
      <c r="G72" s="26">
        <f>((E72-C72)/C72)</f>
        <v>2.3488063092023566E-3</v>
      </c>
      <c r="H72" s="80">
        <v>435281763.38999999</v>
      </c>
      <c r="I72" s="80">
        <v>1168.08</v>
      </c>
      <c r="J72" s="26">
        <f t="shared" si="34"/>
        <v>-1.1785075683355922E-3</v>
      </c>
      <c r="K72" s="26">
        <f t="shared" si="35"/>
        <v>-1.0348159994526904E-3</v>
      </c>
      <c r="L72" s="80">
        <v>432360126.07999998</v>
      </c>
      <c r="M72" s="80">
        <v>1161.22</v>
      </c>
      <c r="N72" s="26">
        <f t="shared" si="36"/>
        <v>-6.7120599936145251E-3</v>
      </c>
      <c r="O72" s="26">
        <f t="shared" si="37"/>
        <v>-5.8728854188068455E-3</v>
      </c>
      <c r="P72" s="80">
        <v>415591999.50999999</v>
      </c>
      <c r="Q72" s="80">
        <v>1171.69</v>
      </c>
      <c r="R72" s="26">
        <f t="shared" si="38"/>
        <v>-3.8782777500849769E-2</v>
      </c>
      <c r="S72" s="26">
        <f t="shared" si="39"/>
        <v>9.0163793251924924E-3</v>
      </c>
      <c r="T72" s="80">
        <v>410680376.33999997</v>
      </c>
      <c r="U72" s="80">
        <v>1171.69</v>
      </c>
      <c r="V72" s="26">
        <f t="shared" si="40"/>
        <v>-1.1818377581356286E-2</v>
      </c>
      <c r="W72" s="26">
        <f t="shared" si="41"/>
        <v>0</v>
      </c>
      <c r="X72" s="80">
        <v>411475454.88999999</v>
      </c>
      <c r="Y72" s="80">
        <v>1161.79</v>
      </c>
      <c r="Z72" s="26">
        <f t="shared" si="42"/>
        <v>1.936003266301117E-3</v>
      </c>
      <c r="AA72" s="26">
        <f t="shared" si="43"/>
        <v>-8.4493338681733993E-3</v>
      </c>
      <c r="AB72" s="80">
        <v>412739065.97000003</v>
      </c>
      <c r="AC72" s="80">
        <v>1165.2</v>
      </c>
      <c r="AD72" s="26">
        <f t="shared" si="44"/>
        <v>3.0709269896495891E-3</v>
      </c>
      <c r="AE72" s="26">
        <f t="shared" si="45"/>
        <v>2.9351259694093443E-3</v>
      </c>
      <c r="AF72" s="80">
        <v>413464114.87</v>
      </c>
      <c r="AG72" s="80">
        <v>1168.01</v>
      </c>
      <c r="AH72" s="26">
        <f t="shared" si="46"/>
        <v>1.7566762145376285E-3</v>
      </c>
      <c r="AI72" s="26">
        <f t="shared" si="47"/>
        <v>2.4116031582560463E-3</v>
      </c>
      <c r="AJ72" s="27">
        <f t="shared" si="48"/>
        <v>-6.0782719907962555E-3</v>
      </c>
      <c r="AK72" s="27">
        <f t="shared" si="49"/>
        <v>1.6935993445341303E-4</v>
      </c>
      <c r="AL72" s="28">
        <f t="shared" si="50"/>
        <v>-5.1242484718168363E-2</v>
      </c>
      <c r="AM72" s="28">
        <f t="shared" si="51"/>
        <v>-1.0946813878507237E-3</v>
      </c>
      <c r="AN72" s="29">
        <f t="shared" si="52"/>
        <v>1.4245510728812869E-2</v>
      </c>
      <c r="AO72" s="87">
        <f t="shared" si="53"/>
        <v>5.4506380920684612E-3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161322057.03</v>
      </c>
      <c r="C73" s="80">
        <v>139.24</v>
      </c>
      <c r="D73" s="80">
        <v>161477331.56</v>
      </c>
      <c r="E73" s="80">
        <v>139.37</v>
      </c>
      <c r="F73" s="26">
        <f>((D73-B73)/B73)</f>
        <v>9.6251270817310371E-4</v>
      </c>
      <c r="G73" s="26">
        <f>((E73-C73)/C73)</f>
        <v>9.3363975868999884E-4</v>
      </c>
      <c r="H73" s="80">
        <v>161470993.34</v>
      </c>
      <c r="I73" s="80">
        <v>139.37</v>
      </c>
      <c r="J73" s="26">
        <f t="shared" si="34"/>
        <v>-3.9251453679389792E-5</v>
      </c>
      <c r="K73" s="26">
        <f t="shared" si="35"/>
        <v>0</v>
      </c>
      <c r="L73" s="80">
        <v>161672403.91999999</v>
      </c>
      <c r="M73" s="80">
        <v>139.54</v>
      </c>
      <c r="N73" s="26">
        <f t="shared" si="36"/>
        <v>1.2473483678637244E-3</v>
      </c>
      <c r="O73" s="26">
        <f t="shared" si="37"/>
        <v>1.2197747004375941E-3</v>
      </c>
      <c r="P73" s="80">
        <v>161817320.53999999</v>
      </c>
      <c r="Q73" s="80">
        <v>139.66</v>
      </c>
      <c r="R73" s="26">
        <f t="shared" si="38"/>
        <v>8.9635965375830964E-4</v>
      </c>
      <c r="S73" s="26">
        <f t="shared" si="39"/>
        <v>8.5996846782287909E-4</v>
      </c>
      <c r="T73" s="80">
        <v>161991694.72999999</v>
      </c>
      <c r="U73" s="80">
        <v>139.82</v>
      </c>
      <c r="V73" s="26">
        <f t="shared" si="40"/>
        <v>1.0775990445157178E-3</v>
      </c>
      <c r="W73" s="26">
        <f t="shared" si="41"/>
        <v>1.1456394099956795E-3</v>
      </c>
      <c r="X73" s="80">
        <v>162152233.12</v>
      </c>
      <c r="Y73" s="80">
        <v>139.94999999999999</v>
      </c>
      <c r="Z73" s="26">
        <f t="shared" si="42"/>
        <v>9.9102852320665695E-4</v>
      </c>
      <c r="AA73" s="26">
        <f t="shared" si="43"/>
        <v>9.2976684308393258E-4</v>
      </c>
      <c r="AB73" s="80">
        <v>162325784.55000001</v>
      </c>
      <c r="AC73" s="80">
        <v>140</v>
      </c>
      <c r="AD73" s="26">
        <f t="shared" si="44"/>
        <v>1.0702993517922828E-3</v>
      </c>
      <c r="AE73" s="26">
        <f t="shared" si="45"/>
        <v>3.5727045373355748E-4</v>
      </c>
      <c r="AF73" s="80">
        <v>162500578.61000001</v>
      </c>
      <c r="AG73" s="80">
        <v>140.25</v>
      </c>
      <c r="AH73" s="26">
        <f t="shared" si="46"/>
        <v>1.0768101967568921E-3</v>
      </c>
      <c r="AI73" s="26">
        <f t="shared" si="47"/>
        <v>1.7857142857142857E-3</v>
      </c>
      <c r="AJ73" s="27">
        <f t="shared" si="48"/>
        <v>9.1033829904841235E-4</v>
      </c>
      <c r="AK73" s="27">
        <f t="shared" si="49"/>
        <v>9.0397173993474092E-4</v>
      </c>
      <c r="AL73" s="28">
        <f t="shared" si="50"/>
        <v>6.3367844892817347E-3</v>
      </c>
      <c r="AM73" s="28">
        <f t="shared" si="51"/>
        <v>6.3141278610891541E-3</v>
      </c>
      <c r="AN73" s="29">
        <f t="shared" si="52"/>
        <v>3.9749241804642966E-4</v>
      </c>
      <c r="AO73" s="87">
        <f t="shared" si="53"/>
        <v>5.4183995518278846E-4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761630080.89999998</v>
      </c>
      <c r="C74" s="81">
        <v>187.63149200000001</v>
      </c>
      <c r="D74" s="80">
        <v>785073156.84000003</v>
      </c>
      <c r="E74" s="81">
        <v>188.09734800000001</v>
      </c>
      <c r="F74" s="26">
        <f>((D74-B74)/B74)</f>
        <v>3.0780133988796685E-2</v>
      </c>
      <c r="G74" s="26">
        <f>((E74-C74)/C74)</f>
        <v>2.4828241519286231E-3</v>
      </c>
      <c r="H74" s="80">
        <v>762753420.84000003</v>
      </c>
      <c r="I74" s="81">
        <v>188.21</v>
      </c>
      <c r="J74" s="26">
        <f t="shared" si="34"/>
        <v>-2.843013521165241E-2</v>
      </c>
      <c r="K74" s="26">
        <f t="shared" si="35"/>
        <v>5.9890264906869973E-4</v>
      </c>
      <c r="L74" s="80">
        <v>767455584.67999995</v>
      </c>
      <c r="M74" s="81">
        <v>188.46427299999999</v>
      </c>
      <c r="N74" s="26">
        <f t="shared" si="36"/>
        <v>6.1647233713111984E-3</v>
      </c>
      <c r="O74" s="26">
        <f t="shared" si="37"/>
        <v>1.351006854045925E-3</v>
      </c>
      <c r="P74" s="80">
        <v>771029861.53999996</v>
      </c>
      <c r="Q74" s="81">
        <v>188.81716299999999</v>
      </c>
      <c r="R74" s="26">
        <f t="shared" si="38"/>
        <v>4.657307773048981E-3</v>
      </c>
      <c r="S74" s="26">
        <f t="shared" si="39"/>
        <v>1.8724503821475073E-3</v>
      </c>
      <c r="T74" s="80">
        <v>773215727.62</v>
      </c>
      <c r="U74" s="81">
        <v>189.14695599999999</v>
      </c>
      <c r="V74" s="26">
        <f t="shared" si="40"/>
        <v>2.8349953601461688E-3</v>
      </c>
      <c r="W74" s="26">
        <f t="shared" si="41"/>
        <v>1.7466261793160991E-3</v>
      </c>
      <c r="X74" s="80">
        <v>784805022.79999995</v>
      </c>
      <c r="Y74" s="81">
        <v>188.77</v>
      </c>
      <c r="Z74" s="26">
        <f t="shared" si="42"/>
        <v>1.4988436947179577E-2</v>
      </c>
      <c r="AA74" s="26">
        <f t="shared" si="43"/>
        <v>-1.9929266004152799E-3</v>
      </c>
      <c r="AB74" s="80">
        <v>770798882.40999997</v>
      </c>
      <c r="AC74" s="81">
        <v>189.46812800000001</v>
      </c>
      <c r="AD74" s="26">
        <f t="shared" si="44"/>
        <v>-1.7846649783189929E-2</v>
      </c>
      <c r="AE74" s="26">
        <f t="shared" si="45"/>
        <v>3.6982995179318584E-3</v>
      </c>
      <c r="AF74" s="80">
        <v>753732323.97000003</v>
      </c>
      <c r="AG74" s="81">
        <v>189.73310799999999</v>
      </c>
      <c r="AH74" s="26">
        <f t="shared" si="46"/>
        <v>-2.2141389705495146E-2</v>
      </c>
      <c r="AI74" s="26">
        <f t="shared" si="47"/>
        <v>1.3985465671565616E-3</v>
      </c>
      <c r="AJ74" s="27">
        <f t="shared" si="48"/>
        <v>-1.1240721574818594E-3</v>
      </c>
      <c r="AK74" s="27">
        <f t="shared" si="49"/>
        <v>1.3944662126474995E-3</v>
      </c>
      <c r="AL74" s="28">
        <f t="shared" si="50"/>
        <v>-3.9920907493704243E-2</v>
      </c>
      <c r="AM74" s="28">
        <f t="shared" si="51"/>
        <v>8.6963480208130106E-3</v>
      </c>
      <c r="AN74" s="29">
        <f t="shared" si="52"/>
        <v>2.01661305450609E-2</v>
      </c>
      <c r="AO74" s="87">
        <f t="shared" si="53"/>
        <v>1.6455096140612876E-3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436615510.06999999</v>
      </c>
      <c r="C75" s="81">
        <v>1.4955000000000001</v>
      </c>
      <c r="D75" s="80">
        <v>437125325.00999999</v>
      </c>
      <c r="E75" s="81">
        <v>1.4968999999999999</v>
      </c>
      <c r="F75" s="26">
        <f>((D75-B75)/B75)</f>
        <v>1.1676519231262809E-3</v>
      </c>
      <c r="G75" s="26">
        <f>((E75-C75)/C75)</f>
        <v>9.3614175860905766E-4</v>
      </c>
      <c r="H75" s="80">
        <v>426378035.05000001</v>
      </c>
      <c r="I75" s="81">
        <v>1.4762999999999999</v>
      </c>
      <c r="J75" s="26">
        <f t="shared" si="34"/>
        <v>-2.4586289892387533E-2</v>
      </c>
      <c r="K75" s="26">
        <f t="shared" si="35"/>
        <v>-1.3761774333622788E-2</v>
      </c>
      <c r="L75" s="80">
        <v>426142959.13</v>
      </c>
      <c r="M75" s="81">
        <v>1.4755</v>
      </c>
      <c r="N75" s="26">
        <f t="shared" si="36"/>
        <v>-5.5133215286863938E-4</v>
      </c>
      <c r="O75" s="26">
        <f t="shared" si="37"/>
        <v>-5.4189527873732437E-4</v>
      </c>
      <c r="P75" s="80">
        <v>425903047.66000003</v>
      </c>
      <c r="Q75" s="81">
        <v>1.4746999999999999</v>
      </c>
      <c r="R75" s="26">
        <f t="shared" si="38"/>
        <v>-5.6298353606443403E-4</v>
      </c>
      <c r="S75" s="26">
        <f t="shared" si="39"/>
        <v>-5.4218908844468582E-4</v>
      </c>
      <c r="T75" s="80">
        <v>431934439.91000003</v>
      </c>
      <c r="U75" s="81">
        <v>1.4761</v>
      </c>
      <c r="V75" s="26">
        <f t="shared" si="40"/>
        <v>1.4161420734455234E-2</v>
      </c>
      <c r="W75" s="26">
        <f t="shared" si="41"/>
        <v>9.4934562961962975E-4</v>
      </c>
      <c r="X75" s="80">
        <v>429343447.32999998</v>
      </c>
      <c r="Y75" s="81">
        <v>1.4669000000000001</v>
      </c>
      <c r="Z75" s="26">
        <f t="shared" si="42"/>
        <v>-5.9985783503161147E-3</v>
      </c>
      <c r="AA75" s="26">
        <f t="shared" si="43"/>
        <v>-6.2326400650361598E-3</v>
      </c>
      <c r="AB75" s="80">
        <v>430594877.87</v>
      </c>
      <c r="AC75" s="81">
        <v>1.4703999999999999</v>
      </c>
      <c r="AD75" s="26">
        <f t="shared" si="44"/>
        <v>2.914754022175987E-3</v>
      </c>
      <c r="AE75" s="26">
        <f t="shared" si="45"/>
        <v>2.3859840479922532E-3</v>
      </c>
      <c r="AF75" s="80">
        <v>432718132.81</v>
      </c>
      <c r="AG75" s="81">
        <v>1.4773000000000001</v>
      </c>
      <c r="AH75" s="26">
        <f t="shared" si="46"/>
        <v>4.9309804856550688E-3</v>
      </c>
      <c r="AI75" s="26">
        <f t="shared" si="47"/>
        <v>4.6926006528836568E-3</v>
      </c>
      <c r="AJ75" s="27">
        <f t="shared" si="48"/>
        <v>-1.0655470957780188E-3</v>
      </c>
      <c r="AK75" s="27">
        <f t="shared" si="49"/>
        <v>-1.5143033345920451E-3</v>
      </c>
      <c r="AL75" s="28">
        <f t="shared" si="50"/>
        <v>-1.0082216581478473E-2</v>
      </c>
      <c r="AM75" s="28">
        <f t="shared" si="51"/>
        <v>-1.3093727035874034E-2</v>
      </c>
      <c r="AN75" s="29">
        <f t="shared" si="52"/>
        <v>1.1127353641153461E-2</v>
      </c>
      <c r="AO75" s="87">
        <f t="shared" si="53"/>
        <v>5.8549853855954436E-3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457520084.38</v>
      </c>
      <c r="C76" s="81">
        <v>1.2153</v>
      </c>
      <c r="D76" s="80">
        <v>457213930.56999999</v>
      </c>
      <c r="E76" s="81">
        <v>1.2094</v>
      </c>
      <c r="F76" s="26">
        <f>((D76-B76)/B76)</f>
        <v>-6.6915927945519846E-4</v>
      </c>
      <c r="G76" s="26">
        <f>((E76-C76)/C76)</f>
        <v>-4.8547683699498197E-3</v>
      </c>
      <c r="H76" s="80">
        <v>451653181.87</v>
      </c>
      <c r="I76" s="81">
        <v>1.1989000000000001</v>
      </c>
      <c r="J76" s="26">
        <f t="shared" si="34"/>
        <v>-1.2162246878758718E-2</v>
      </c>
      <c r="K76" s="26">
        <f t="shared" si="35"/>
        <v>-8.6819910699520043E-3</v>
      </c>
      <c r="L76" s="80">
        <v>447694004.82999998</v>
      </c>
      <c r="M76" s="81">
        <v>1.1886000000000001</v>
      </c>
      <c r="N76" s="26">
        <f t="shared" si="36"/>
        <v>-8.7659673371671219E-3</v>
      </c>
      <c r="O76" s="26">
        <f t="shared" si="37"/>
        <v>-8.5912086078905464E-3</v>
      </c>
      <c r="P76" s="80">
        <v>450138950.19999999</v>
      </c>
      <c r="Q76" s="81">
        <v>1.1950000000000001</v>
      </c>
      <c r="R76" s="26">
        <f t="shared" si="38"/>
        <v>5.4611974777915746E-3</v>
      </c>
      <c r="S76" s="26">
        <f t="shared" si="39"/>
        <v>5.3844859498569419E-3</v>
      </c>
      <c r="T76" s="80">
        <v>452046969.30000001</v>
      </c>
      <c r="U76" s="81">
        <v>1.1986000000000001</v>
      </c>
      <c r="V76" s="26">
        <f t="shared" si="40"/>
        <v>4.2387336158141329E-3</v>
      </c>
      <c r="W76" s="26">
        <f t="shared" si="41"/>
        <v>3.0125523012552698E-3</v>
      </c>
      <c r="X76" s="80">
        <v>452025748.07999998</v>
      </c>
      <c r="Y76" s="81">
        <v>1.1994</v>
      </c>
      <c r="Z76" s="26">
        <f t="shared" si="42"/>
        <v>-4.6944723538109143E-5</v>
      </c>
      <c r="AA76" s="26">
        <f t="shared" si="43"/>
        <v>6.6744535291165673E-4</v>
      </c>
      <c r="AB76" s="80">
        <v>452062800.5</v>
      </c>
      <c r="AC76" s="81">
        <v>1.1996</v>
      </c>
      <c r="AD76" s="26">
        <f t="shared" si="44"/>
        <v>8.1969711144549919E-5</v>
      </c>
      <c r="AE76" s="26">
        <f t="shared" si="45"/>
        <v>1.6675004168749204E-4</v>
      </c>
      <c r="AF76" s="80">
        <v>452133477.64999998</v>
      </c>
      <c r="AG76" s="81">
        <v>1.1999</v>
      </c>
      <c r="AH76" s="26">
        <f t="shared" si="46"/>
        <v>1.5634365385031534E-4</v>
      </c>
      <c r="AI76" s="26">
        <f t="shared" si="47"/>
        <v>2.5008336112034593E-4</v>
      </c>
      <c r="AJ76" s="27">
        <f t="shared" si="48"/>
        <v>-1.4632592200398216E-3</v>
      </c>
      <c r="AK76" s="27">
        <f t="shared" si="49"/>
        <v>-1.5808313801200834E-3</v>
      </c>
      <c r="AL76" s="28">
        <f t="shared" si="50"/>
        <v>-1.1111763181988598E-2</v>
      </c>
      <c r="AM76" s="28">
        <f t="shared" si="51"/>
        <v>-7.8551347775757101E-3</v>
      </c>
      <c r="AN76" s="29">
        <f t="shared" si="52"/>
        <v>6.0463222943865158E-3</v>
      </c>
      <c r="AO76" s="87">
        <f t="shared" si="53"/>
        <v>5.2285804993180904E-3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1264254489.7</v>
      </c>
      <c r="C77" s="81">
        <v>1.0339</v>
      </c>
      <c r="D77" s="80">
        <v>1264529214.8499999</v>
      </c>
      <c r="E77" s="81">
        <v>1.0349999999999999</v>
      </c>
      <c r="F77" s="26">
        <f>((D77-B77)/B77)</f>
        <v>2.1730209561292329E-4</v>
      </c>
      <c r="G77" s="26">
        <f>((E77-C77)/C77)</f>
        <v>1.0639326820774532E-3</v>
      </c>
      <c r="H77" s="80">
        <v>1265073613.73</v>
      </c>
      <c r="I77" s="81">
        <v>1.036</v>
      </c>
      <c r="J77" s="26">
        <f t="shared" si="34"/>
        <v>4.305150672732316E-4</v>
      </c>
      <c r="K77" s="26">
        <f t="shared" si="35"/>
        <v>9.6618357487933523E-4</v>
      </c>
      <c r="L77" s="80">
        <v>1265714138.6800001</v>
      </c>
      <c r="M77" s="81">
        <v>1.0368999999999999</v>
      </c>
      <c r="N77" s="26">
        <f t="shared" si="36"/>
        <v>5.0631437020609029E-4</v>
      </c>
      <c r="O77" s="26">
        <f t="shared" si="37"/>
        <v>8.6872586872577305E-4</v>
      </c>
      <c r="P77" s="80">
        <v>1260349877.24</v>
      </c>
      <c r="Q77" s="81">
        <v>1.0379</v>
      </c>
      <c r="R77" s="26">
        <f t="shared" si="38"/>
        <v>-4.2381302982001838E-3</v>
      </c>
      <c r="S77" s="26">
        <f t="shared" si="39"/>
        <v>9.6441315459553669E-4</v>
      </c>
      <c r="T77" s="80">
        <v>1255423697.74</v>
      </c>
      <c r="U77" s="81">
        <v>1.0389999999999999</v>
      </c>
      <c r="V77" s="26">
        <f t="shared" si="40"/>
        <v>-3.9085809337226921E-3</v>
      </c>
      <c r="W77" s="26">
        <f t="shared" si="41"/>
        <v>1.0598323537911927E-3</v>
      </c>
      <c r="X77" s="80">
        <v>1252008602.0899999</v>
      </c>
      <c r="Y77" s="81">
        <v>1.0399</v>
      </c>
      <c r="Z77" s="26">
        <f t="shared" si="42"/>
        <v>-2.720273367587304E-3</v>
      </c>
      <c r="AA77" s="26">
        <f t="shared" si="43"/>
        <v>8.6621751684323679E-4</v>
      </c>
      <c r="AB77" s="80">
        <v>1253726097.21</v>
      </c>
      <c r="AC77" s="81">
        <v>1.0408999999999999</v>
      </c>
      <c r="AD77" s="26">
        <f t="shared" si="44"/>
        <v>1.3717917889166889E-3</v>
      </c>
      <c r="AE77" s="26">
        <f t="shared" si="45"/>
        <v>9.6163092605047588E-4</v>
      </c>
      <c r="AF77" s="80">
        <v>1243242525.3299999</v>
      </c>
      <c r="AG77" s="81">
        <v>1.0418000000000001</v>
      </c>
      <c r="AH77" s="26">
        <f t="shared" si="46"/>
        <v>-8.3619316079723508E-3</v>
      </c>
      <c r="AI77" s="26">
        <f t="shared" si="47"/>
        <v>8.6463637237018255E-4</v>
      </c>
      <c r="AJ77" s="27">
        <f t="shared" si="48"/>
        <v>-2.0878741106841996E-3</v>
      </c>
      <c r="AK77" s="27">
        <f t="shared" si="49"/>
        <v>9.5194655616664828E-4</v>
      </c>
      <c r="AL77" s="28">
        <f t="shared" si="50"/>
        <v>-1.6833687407154952E-2</v>
      </c>
      <c r="AM77" s="28">
        <f t="shared" si="51"/>
        <v>6.5700483091788789E-3</v>
      </c>
      <c r="AN77" s="29">
        <f t="shared" si="52"/>
        <v>3.339322529919495E-3</v>
      </c>
      <c r="AO77" s="87">
        <f t="shared" si="53"/>
        <v>8.1530321020441445E-5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28630285649.990002</v>
      </c>
      <c r="C78" s="81">
        <v>108.29</v>
      </c>
      <c r="D78" s="80">
        <v>29036302447.59</v>
      </c>
      <c r="E78" s="81">
        <v>108.4</v>
      </c>
      <c r="F78" s="26">
        <f>((D78-B78)/B78)</f>
        <v>1.4181374316820351E-2</v>
      </c>
      <c r="G78" s="26">
        <f>((E78-C78)/C78)</f>
        <v>1.0157909317573129E-3</v>
      </c>
      <c r="H78" s="80">
        <v>29542989685.400002</v>
      </c>
      <c r="I78" s="81">
        <v>108.54</v>
      </c>
      <c r="J78" s="26">
        <f t="shared" si="34"/>
        <v>1.7450129496500551E-2</v>
      </c>
      <c r="K78" s="26">
        <f t="shared" si="35"/>
        <v>1.2915129151291566E-3</v>
      </c>
      <c r="L78" s="80">
        <v>29412273102.57</v>
      </c>
      <c r="M78" s="81">
        <v>108.65</v>
      </c>
      <c r="N78" s="26">
        <f t="shared" si="36"/>
        <v>-4.4246227014255544E-3</v>
      </c>
      <c r="O78" s="26">
        <f t="shared" si="37"/>
        <v>1.0134512622074758E-3</v>
      </c>
      <c r="P78" s="80">
        <v>29484002613.880001</v>
      </c>
      <c r="Q78" s="81">
        <v>108.79</v>
      </c>
      <c r="R78" s="26">
        <f t="shared" si="38"/>
        <v>2.4387612293635939E-3</v>
      </c>
      <c r="S78" s="26">
        <f t="shared" si="39"/>
        <v>1.2885411872986705E-3</v>
      </c>
      <c r="T78" s="80">
        <v>29813910559.43</v>
      </c>
      <c r="U78" s="81">
        <v>108.92</v>
      </c>
      <c r="V78" s="26">
        <f t="shared" si="40"/>
        <v>1.118938801730707E-2</v>
      </c>
      <c r="W78" s="26">
        <f t="shared" si="41"/>
        <v>1.19496277231359E-3</v>
      </c>
      <c r="X78" s="80">
        <v>29949372026.66</v>
      </c>
      <c r="Y78" s="81">
        <v>109.03</v>
      </c>
      <c r="Z78" s="26">
        <f t="shared" si="42"/>
        <v>4.5435658955230119E-3</v>
      </c>
      <c r="AA78" s="26">
        <f t="shared" si="43"/>
        <v>1.0099155343371228E-3</v>
      </c>
      <c r="AB78" s="80">
        <v>30483235603.939999</v>
      </c>
      <c r="AC78" s="81">
        <v>109.16</v>
      </c>
      <c r="AD78" s="26">
        <f t="shared" si="44"/>
        <v>1.7825534932911783E-2</v>
      </c>
      <c r="AE78" s="26">
        <f t="shared" si="45"/>
        <v>1.1923323855819081E-3</v>
      </c>
      <c r="AF78" s="80">
        <v>31269776905.529999</v>
      </c>
      <c r="AG78" s="81">
        <v>109.28</v>
      </c>
      <c r="AH78" s="26">
        <f t="shared" si="46"/>
        <v>2.5802421757627942E-2</v>
      </c>
      <c r="AI78" s="26">
        <f t="shared" si="47"/>
        <v>1.0993037742763334E-3</v>
      </c>
      <c r="AJ78" s="27">
        <f t="shared" si="48"/>
        <v>1.1125819118078594E-2</v>
      </c>
      <c r="AK78" s="27">
        <f t="shared" si="49"/>
        <v>1.1382263453626961E-3</v>
      </c>
      <c r="AL78" s="28">
        <f t="shared" si="50"/>
        <v>7.6920071416509708E-2</v>
      </c>
      <c r="AM78" s="28">
        <f t="shared" si="51"/>
        <v>8.1180811808117658E-3</v>
      </c>
      <c r="AN78" s="29">
        <f t="shared" si="52"/>
        <v>9.7850723802592587E-3</v>
      </c>
      <c r="AO78" s="87">
        <f t="shared" si="53"/>
        <v>1.1998553041065811E-4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287249980.63</v>
      </c>
      <c r="C79" s="80">
        <v>1088.69</v>
      </c>
      <c r="D79" s="80">
        <v>261150627.36000001</v>
      </c>
      <c r="E79" s="80">
        <v>1091.45</v>
      </c>
      <c r="F79" s="26">
        <f>((D79-B79)/B79)</f>
        <v>-9.0859373472397031E-2</v>
      </c>
      <c r="G79" s="26">
        <f>((E79-C79)/C79)</f>
        <v>2.5351569317252761E-3</v>
      </c>
      <c r="H79" s="80">
        <v>262580434.06999999</v>
      </c>
      <c r="I79" s="80">
        <v>1093.54</v>
      </c>
      <c r="J79" s="26">
        <f t="shared" si="34"/>
        <v>5.4750269009653527E-3</v>
      </c>
      <c r="K79" s="26">
        <f t="shared" si="35"/>
        <v>1.9148838700810097E-3</v>
      </c>
      <c r="L79" s="80">
        <v>262939125.09</v>
      </c>
      <c r="M79" s="80">
        <v>1094.76</v>
      </c>
      <c r="N79" s="26">
        <f t="shared" si="36"/>
        <v>1.366023410199669E-3</v>
      </c>
      <c r="O79" s="26">
        <f t="shared" si="37"/>
        <v>1.115642774841366E-3</v>
      </c>
      <c r="P79" s="80">
        <v>261935642.40000001</v>
      </c>
      <c r="Q79" s="80">
        <v>1097.07</v>
      </c>
      <c r="R79" s="26">
        <f t="shared" si="38"/>
        <v>-3.8164068951568961E-3</v>
      </c>
      <c r="S79" s="26">
        <f t="shared" si="39"/>
        <v>2.1100515181409125E-3</v>
      </c>
      <c r="T79" s="80">
        <v>261282650.49000001</v>
      </c>
      <c r="U79" s="80">
        <v>1099.95</v>
      </c>
      <c r="V79" s="26">
        <f t="shared" si="40"/>
        <v>-2.4929479013124042E-3</v>
      </c>
      <c r="W79" s="26">
        <f t="shared" si="41"/>
        <v>2.6251743279828172E-3</v>
      </c>
      <c r="X79" s="80">
        <v>262497187.52000001</v>
      </c>
      <c r="Y79" s="80">
        <v>1102.28</v>
      </c>
      <c r="Z79" s="26">
        <f t="shared" si="42"/>
        <v>4.6483646262861405E-3</v>
      </c>
      <c r="AA79" s="26">
        <f t="shared" si="43"/>
        <v>2.1182781035500951E-3</v>
      </c>
      <c r="AB79" s="80">
        <v>263105774.58000001</v>
      </c>
      <c r="AC79" s="80">
        <v>1104.5999999999999</v>
      </c>
      <c r="AD79" s="26">
        <f t="shared" si="44"/>
        <v>2.3184517356157706E-3</v>
      </c>
      <c r="AE79" s="26">
        <f t="shared" si="45"/>
        <v>2.10472838117351E-3</v>
      </c>
      <c r="AF79" s="80">
        <v>263902222.18000001</v>
      </c>
      <c r="AG79" s="80">
        <v>1106.93</v>
      </c>
      <c r="AH79" s="26">
        <f t="shared" si="46"/>
        <v>3.0271004172043588E-3</v>
      </c>
      <c r="AI79" s="26">
        <f t="shared" si="47"/>
        <v>2.1093608546081432E-3</v>
      </c>
      <c r="AJ79" s="27">
        <f t="shared" si="48"/>
        <v>-1.0041720147324381E-2</v>
      </c>
      <c r="AK79" s="27">
        <f t="shared" si="49"/>
        <v>2.0791595952628912E-3</v>
      </c>
      <c r="AL79" s="28">
        <f t="shared" si="50"/>
        <v>1.053642814423294E-2</v>
      </c>
      <c r="AM79" s="28">
        <f t="shared" si="51"/>
        <v>1.4182967611892453E-2</v>
      </c>
      <c r="AN79" s="29">
        <f t="shared" si="52"/>
        <v>3.2814422219278994E-2</v>
      </c>
      <c r="AO79" s="87">
        <f t="shared" si="53"/>
        <v>4.5755050990432279E-4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1544604562.6300001</v>
      </c>
      <c r="C80" s="81">
        <v>1.026</v>
      </c>
      <c r="D80" s="80">
        <v>1577827266.0799999</v>
      </c>
      <c r="E80" s="81">
        <v>1.0273000000000001</v>
      </c>
      <c r="F80" s="26">
        <f>((D80-B80)/B80)</f>
        <v>2.150887304996139E-2</v>
      </c>
      <c r="G80" s="26">
        <f>((E80-C80)/C80)</f>
        <v>1.2670565302145018E-3</v>
      </c>
      <c r="H80" s="80">
        <v>1613549158.6700001</v>
      </c>
      <c r="I80" s="81">
        <v>1.0288999999999999</v>
      </c>
      <c r="J80" s="26">
        <f t="shared" si="34"/>
        <v>2.2639926028625849E-2</v>
      </c>
      <c r="K80" s="26">
        <f t="shared" si="35"/>
        <v>1.5574807748465137E-3</v>
      </c>
      <c r="L80" s="80">
        <v>1638199074.8199999</v>
      </c>
      <c r="M80" s="81">
        <v>1.0306</v>
      </c>
      <c r="N80" s="26">
        <f t="shared" si="36"/>
        <v>1.5276829972951081E-2</v>
      </c>
      <c r="O80" s="26">
        <f t="shared" si="37"/>
        <v>1.6522499757022403E-3</v>
      </c>
      <c r="P80" s="80">
        <v>1596987213.8099999</v>
      </c>
      <c r="Q80" s="81">
        <v>1.0306</v>
      </c>
      <c r="R80" s="26">
        <f t="shared" si="38"/>
        <v>-2.515680886618021E-2</v>
      </c>
      <c r="S80" s="26">
        <f t="shared" si="39"/>
        <v>0</v>
      </c>
      <c r="T80" s="80">
        <v>1600906240.53</v>
      </c>
      <c r="U80" s="81">
        <v>1.0335000000000001</v>
      </c>
      <c r="V80" s="26">
        <f t="shared" si="40"/>
        <v>2.4540125845154644E-3</v>
      </c>
      <c r="W80" s="26">
        <f t="shared" si="41"/>
        <v>2.8138948185524207E-3</v>
      </c>
      <c r="X80" s="80">
        <v>1601953352.9300001</v>
      </c>
      <c r="Y80" s="81">
        <v>1.0351999999999999</v>
      </c>
      <c r="Z80" s="26">
        <f t="shared" si="42"/>
        <v>6.540747818269705E-4</v>
      </c>
      <c r="AA80" s="26">
        <f t="shared" si="43"/>
        <v>1.6448959845184448E-3</v>
      </c>
      <c r="AB80" s="80">
        <v>1598798187.1700001</v>
      </c>
      <c r="AC80" s="81">
        <v>1.0363</v>
      </c>
      <c r="AD80" s="26">
        <f t="shared" si="44"/>
        <v>-1.9695740542189561E-3</v>
      </c>
      <c r="AE80" s="26">
        <f t="shared" si="45"/>
        <v>1.0625965996909786E-3</v>
      </c>
      <c r="AF80" s="80">
        <v>1599495752.8900001</v>
      </c>
      <c r="AG80" s="81">
        <v>1.0379</v>
      </c>
      <c r="AH80" s="26">
        <f t="shared" si="46"/>
        <v>4.3630629906753611E-4</v>
      </c>
      <c r="AI80" s="26">
        <f t="shared" si="47"/>
        <v>1.5439544533436705E-3</v>
      </c>
      <c r="AJ80" s="27">
        <f t="shared" si="48"/>
        <v>4.4804549745686402E-3</v>
      </c>
      <c r="AK80" s="27">
        <f t="shared" si="49"/>
        <v>1.4427661421085962E-3</v>
      </c>
      <c r="AL80" s="28">
        <f t="shared" si="50"/>
        <v>1.3733117227612628E-2</v>
      </c>
      <c r="AM80" s="28">
        <f t="shared" si="51"/>
        <v>1.0318310133359234E-2</v>
      </c>
      <c r="AN80" s="29">
        <f t="shared" si="52"/>
        <v>1.5544260306376441E-2</v>
      </c>
      <c r="AO80" s="87">
        <f t="shared" si="53"/>
        <v>7.7874525523893064E-4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397352351.17000002</v>
      </c>
      <c r="C81" s="81">
        <v>103.03</v>
      </c>
      <c r="D81" s="80">
        <v>398621196.12</v>
      </c>
      <c r="E81" s="81">
        <v>103.17</v>
      </c>
      <c r="F81" s="26">
        <f>((D81-B81)/B81)</f>
        <v>3.1932488791469003E-3</v>
      </c>
      <c r="G81" s="26">
        <f>((E81-C81)/C81)</f>
        <v>1.3588275259633171E-3</v>
      </c>
      <c r="H81" s="80">
        <v>449261726.92000002</v>
      </c>
      <c r="I81" s="81">
        <v>103.24</v>
      </c>
      <c r="J81" s="26">
        <f t="shared" si="34"/>
        <v>0.12703923246659293</v>
      </c>
      <c r="K81" s="26">
        <f t="shared" si="35"/>
        <v>6.7849180963451756E-4</v>
      </c>
      <c r="L81" s="80">
        <v>928038392.54999995</v>
      </c>
      <c r="M81" s="81">
        <v>103.33</v>
      </c>
      <c r="N81" s="26">
        <f t="shared" si="36"/>
        <v>1.0656965348736587</v>
      </c>
      <c r="O81" s="26">
        <f t="shared" si="37"/>
        <v>8.7175513366915354E-4</v>
      </c>
      <c r="P81" s="80">
        <v>1003312301.41</v>
      </c>
      <c r="Q81" s="81">
        <v>103.48</v>
      </c>
      <c r="R81" s="26">
        <f t="shared" si="38"/>
        <v>8.11107702701475E-2</v>
      </c>
      <c r="S81" s="26">
        <f t="shared" si="39"/>
        <v>1.4516597309591182E-3</v>
      </c>
      <c r="T81" s="80">
        <v>1232300030.3599999</v>
      </c>
      <c r="U81" s="81">
        <v>103.6</v>
      </c>
      <c r="V81" s="26">
        <f t="shared" si="40"/>
        <v>0.22823175658087033</v>
      </c>
      <c r="W81" s="26">
        <f t="shared" si="41"/>
        <v>1.1596443757246843E-3</v>
      </c>
      <c r="X81" s="80">
        <v>1253566536.26</v>
      </c>
      <c r="Y81" s="81">
        <v>103.76</v>
      </c>
      <c r="Z81" s="26">
        <f t="shared" si="42"/>
        <v>1.7257571513479043E-2</v>
      </c>
      <c r="AA81" s="26">
        <f t="shared" si="43"/>
        <v>1.5444015444016487E-3</v>
      </c>
      <c r="AB81" s="80">
        <v>1307160817.8399999</v>
      </c>
      <c r="AC81" s="81">
        <v>103.94</v>
      </c>
      <c r="AD81" s="26">
        <f t="shared" si="44"/>
        <v>4.2753439909059623E-2</v>
      </c>
      <c r="AE81" s="26">
        <f t="shared" si="45"/>
        <v>1.7347725520431053E-3</v>
      </c>
      <c r="AF81" s="80">
        <v>1444334240.3299999</v>
      </c>
      <c r="AG81" s="81">
        <v>104.08</v>
      </c>
      <c r="AH81" s="26">
        <f t="shared" si="46"/>
        <v>0.10493997419282378</v>
      </c>
      <c r="AI81" s="26">
        <f t="shared" si="47"/>
        <v>1.3469309216855934E-3</v>
      </c>
      <c r="AJ81" s="27">
        <f t="shared" si="48"/>
        <v>0.20877781608572235</v>
      </c>
      <c r="AK81" s="27">
        <f t="shared" si="49"/>
        <v>1.2683104492601422E-3</v>
      </c>
      <c r="AL81" s="28">
        <f t="shared" si="50"/>
        <v>2.623325238066871</v>
      </c>
      <c r="AM81" s="28">
        <f t="shared" si="51"/>
        <v>8.8203935252495549E-3</v>
      </c>
      <c r="AN81" s="29">
        <f t="shared" si="52"/>
        <v>0.35354523377954578</v>
      </c>
      <c r="AO81" s="87">
        <f t="shared" si="53"/>
        <v>3.5025605462674726E-4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255</v>
      </c>
      <c r="B82" s="80">
        <v>0</v>
      </c>
      <c r="C82" s="81">
        <v>0</v>
      </c>
      <c r="D82" s="80">
        <v>171673782.83000001</v>
      </c>
      <c r="E82" s="81">
        <v>100.17</v>
      </c>
      <c r="F82" s="26" t="e">
        <f>((D82-B82)/B82)</f>
        <v>#DIV/0!</v>
      </c>
      <c r="G82" s="26" t="e">
        <f>((E82-C82)/C82)</f>
        <v>#DIV/0!</v>
      </c>
      <c r="H82" s="80">
        <v>183760994.34</v>
      </c>
      <c r="I82" s="81">
        <v>100.44</v>
      </c>
      <c r="J82" s="26">
        <f t="shared" si="34"/>
        <v>7.0408022184548433E-2</v>
      </c>
      <c r="K82" s="26">
        <f t="shared" si="35"/>
        <v>2.6954177897573726E-3</v>
      </c>
      <c r="L82" s="80">
        <v>224790333.09999999</v>
      </c>
      <c r="M82" s="81">
        <v>100.53</v>
      </c>
      <c r="N82" s="26">
        <f t="shared" si="36"/>
        <v>0.22327555914334191</v>
      </c>
      <c r="O82" s="26">
        <f t="shared" si="37"/>
        <v>8.9605734767028483E-4</v>
      </c>
      <c r="P82" s="80">
        <v>272759551.36000001</v>
      </c>
      <c r="Q82" s="81">
        <v>100.6</v>
      </c>
      <c r="R82" s="26">
        <f t="shared" si="38"/>
        <v>0.21339537870011735</v>
      </c>
      <c r="S82" s="26">
        <f t="shared" si="39"/>
        <v>6.9630955933545392E-4</v>
      </c>
      <c r="T82" s="80">
        <v>280234872.38</v>
      </c>
      <c r="U82" s="81">
        <v>100.69</v>
      </c>
      <c r="V82" s="26">
        <f t="shared" si="40"/>
        <v>2.7406266738332196E-2</v>
      </c>
      <c r="W82" s="26">
        <f t="shared" si="41"/>
        <v>8.9463220675947729E-4</v>
      </c>
      <c r="X82" s="80">
        <v>308805176.38999999</v>
      </c>
      <c r="Y82" s="81">
        <v>100.75</v>
      </c>
      <c r="Z82" s="26">
        <f t="shared" si="42"/>
        <v>0.10195128025058389</v>
      </c>
      <c r="AA82" s="26">
        <f t="shared" si="43"/>
        <v>5.9588837024532998E-4</v>
      </c>
      <c r="AB82" s="80">
        <v>328721972.19</v>
      </c>
      <c r="AC82" s="81">
        <v>100.95</v>
      </c>
      <c r="AD82" s="26">
        <f t="shared" si="44"/>
        <v>6.4496314578763564E-2</v>
      </c>
      <c r="AE82" s="26">
        <f t="shared" si="45"/>
        <v>1.9851116625310456E-3</v>
      </c>
      <c r="AF82" s="80">
        <v>356420561.47000003</v>
      </c>
      <c r="AG82" s="81">
        <v>101.24</v>
      </c>
      <c r="AH82" s="26">
        <f t="shared" si="46"/>
        <v>8.4261447737939338E-2</v>
      </c>
      <c r="AI82" s="26">
        <f t="shared" si="47"/>
        <v>2.8727092620108178E-3</v>
      </c>
      <c r="AJ82" s="27" t="e">
        <f t="shared" si="48"/>
        <v>#DIV/0!</v>
      </c>
      <c r="AK82" s="27" t="e">
        <f t="shared" si="49"/>
        <v>#DIV/0!</v>
      </c>
      <c r="AL82" s="28">
        <f t="shared" si="50"/>
        <v>1.0761502169667079</v>
      </c>
      <c r="AM82" s="28">
        <f t="shared" si="51"/>
        <v>1.0681840870520048E-2</v>
      </c>
      <c r="AN82" s="29" t="e">
        <f t="shared" si="52"/>
        <v>#DIV/0!</v>
      </c>
      <c r="AO82" s="87" t="e">
        <f t="shared" si="53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418300153052.87012</v>
      </c>
      <c r="C83" s="100"/>
      <c r="D83" s="84">
        <f>SUM(D55:D82)</f>
        <v>411551434238.40009</v>
      </c>
      <c r="E83" s="100"/>
      <c r="F83" s="26">
        <f>((D83-B83)/B83)</f>
        <v>-1.6133675221526974E-2</v>
      </c>
      <c r="G83" s="26"/>
      <c r="H83" s="84">
        <f>SUM(H55:H82)</f>
        <v>412217464970.89996</v>
      </c>
      <c r="I83" s="100"/>
      <c r="J83" s="26">
        <f t="shared" si="34"/>
        <v>1.6183414200278674E-3</v>
      </c>
      <c r="K83" s="26"/>
      <c r="L83" s="84">
        <f>SUM(L55:L82)</f>
        <v>413868142741.87</v>
      </c>
      <c r="M83" s="100"/>
      <c r="N83" s="26">
        <f t="shared" si="36"/>
        <v>4.0043858187487512E-3</v>
      </c>
      <c r="O83" s="26"/>
      <c r="P83" s="84">
        <f>SUM(P55:P82)</f>
        <v>418373146632.8299</v>
      </c>
      <c r="Q83" s="100"/>
      <c r="R83" s="26">
        <f t="shared" si="38"/>
        <v>1.08851187750628E-2</v>
      </c>
      <c r="S83" s="26"/>
      <c r="T83" s="84">
        <f>SUM(T55:T82)</f>
        <v>418620801050.5899</v>
      </c>
      <c r="U83" s="100"/>
      <c r="V83" s="26">
        <f t="shared" si="40"/>
        <v>5.9194625599944331E-4</v>
      </c>
      <c r="W83" s="26"/>
      <c r="X83" s="84">
        <f>SUM(X55:X82)</f>
        <v>421480231599.46014</v>
      </c>
      <c r="Y83" s="100"/>
      <c r="Z83" s="26">
        <f t="shared" si="42"/>
        <v>6.830598340297667E-3</v>
      </c>
      <c r="AA83" s="26"/>
      <c r="AB83" s="84">
        <f>SUM(AB55:AB82)</f>
        <v>427193365726.90002</v>
      </c>
      <c r="AC83" s="100"/>
      <c r="AD83" s="26">
        <f t="shared" si="44"/>
        <v>1.3554927845036322E-2</v>
      </c>
      <c r="AE83" s="26"/>
      <c r="AF83" s="84">
        <f>SUM(AF55:AF82)</f>
        <v>423605832544.70996</v>
      </c>
      <c r="AG83" s="100"/>
      <c r="AH83" s="26">
        <f t="shared" si="46"/>
        <v>-8.3979140829718163E-3</v>
      </c>
      <c r="AI83" s="26"/>
      <c r="AJ83" s="27">
        <f t="shared" si="48"/>
        <v>1.6192161438342576E-3</v>
      </c>
      <c r="AK83" s="27"/>
      <c r="AL83" s="28">
        <f t="shared" si="50"/>
        <v>2.9290138008186611E-2</v>
      </c>
      <c r="AM83" s="28"/>
      <c r="AN83" s="29">
        <f t="shared" si="52"/>
        <v>9.839635868408303E-3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8499999504.8999996</v>
      </c>
      <c r="C87" s="80">
        <v>52303.54</v>
      </c>
      <c r="D87" s="80">
        <v>8610941055.0699997</v>
      </c>
      <c r="E87" s="80">
        <v>52360.800000000003</v>
      </c>
      <c r="F87" s="26">
        <f>((D87-B87)/B87)</f>
        <v>1.3051947839061112E-2</v>
      </c>
      <c r="G87" s="26">
        <f>((E87-C87)/C87)</f>
        <v>1.0947633754809338E-3</v>
      </c>
      <c r="H87" s="80">
        <v>8603051223.9099998</v>
      </c>
      <c r="I87" s="80">
        <v>51371.24</v>
      </c>
      <c r="J87" s="26">
        <f t="shared" ref="J87:J88" si="54">((H87-D87)/D87)</f>
        <v>-9.1625655193103739E-4</v>
      </c>
      <c r="K87" s="26">
        <f t="shared" ref="K87:K93" si="55">((I87-E87)/E87)</f>
        <v>-1.8898870911063331E-2</v>
      </c>
      <c r="L87" s="80">
        <v>8484631719.1800003</v>
      </c>
      <c r="M87" s="80">
        <v>51396.24</v>
      </c>
      <c r="N87" s="26">
        <f t="shared" ref="N87:N88" si="56">((L87-H87)/H87)</f>
        <v>-1.3764826181771713E-2</v>
      </c>
      <c r="O87" s="26">
        <f t="shared" ref="O87:O93" si="57">((M87-I87)/I87)</f>
        <v>4.8665362175411768E-4</v>
      </c>
      <c r="P87" s="80">
        <v>8544734397.2200003</v>
      </c>
      <c r="Q87" s="80">
        <v>51433.74</v>
      </c>
      <c r="R87" s="26">
        <f t="shared" ref="R87:R88" si="58">((P87-L87)/L87)</f>
        <v>7.0837108821275516E-3</v>
      </c>
      <c r="S87" s="26">
        <f t="shared" ref="S87:S93" si="59">((Q87-M87)/M87)</f>
        <v>7.2962535780827554E-4</v>
      </c>
      <c r="T87" s="80">
        <v>8697307254.5300007</v>
      </c>
      <c r="U87" s="80">
        <v>51467.08</v>
      </c>
      <c r="V87" s="26">
        <f t="shared" ref="V87:V88" si="60">((T87-P87)/P87)</f>
        <v>1.7855775290059276E-2</v>
      </c>
      <c r="W87" s="26">
        <f t="shared" ref="W87:W93" si="61">((U87-Q87)/Q87)</f>
        <v>6.4821263240829436E-4</v>
      </c>
      <c r="X87" s="80">
        <v>8662327159.4899998</v>
      </c>
      <c r="Y87" s="80">
        <v>51496.25</v>
      </c>
      <c r="Z87" s="26">
        <f t="shared" ref="Z87:Z88" si="62">((X87-T87)/T87)</f>
        <v>-4.0219454155516355E-3</v>
      </c>
      <c r="AA87" s="26">
        <f t="shared" ref="AA87:AA93" si="63">((Y87-U87)/U87)</f>
        <v>5.6677005961865829E-4</v>
      </c>
      <c r="AB87" s="80">
        <v>8839821822.8700008</v>
      </c>
      <c r="AC87" s="80">
        <v>51533.75</v>
      </c>
      <c r="AD87" s="26">
        <f t="shared" ref="AD87:AD88" si="64">((AB87-X87)/X87)</f>
        <v>2.0490413270243094E-2</v>
      </c>
      <c r="AE87" s="26">
        <f t="shared" ref="AE87:AE93" si="65">((AC87-Y87)/Y87)</f>
        <v>7.2820836468674905E-4</v>
      </c>
      <c r="AF87" s="80">
        <v>9073476934.7999992</v>
      </c>
      <c r="AG87" s="80">
        <v>51571.25</v>
      </c>
      <c r="AH87" s="26">
        <f t="shared" ref="AH87:AH88" si="66">((AF87-AB87)/AB87)</f>
        <v>2.6432106507565129E-2</v>
      </c>
      <c r="AI87" s="26">
        <f t="shared" ref="AI87:AI93" si="67">((AG87-AC87)/AC87)</f>
        <v>7.2767846314308589E-4</v>
      </c>
      <c r="AJ87" s="27">
        <f t="shared" si="48"/>
        <v>8.2763657049752214E-3</v>
      </c>
      <c r="AK87" s="27">
        <f t="shared" si="49"/>
        <v>-1.739619879520402E-3</v>
      </c>
      <c r="AL87" s="28">
        <f t="shared" si="50"/>
        <v>5.3714904883440703E-2</v>
      </c>
      <c r="AM87" s="28">
        <f t="shared" si="51"/>
        <v>-1.50790285862707E-2</v>
      </c>
      <c r="AN87" s="29">
        <f t="shared" si="52"/>
        <v>1.3713259904330128E-2</v>
      </c>
      <c r="AO87" s="87">
        <f t="shared" si="53"/>
        <v>6.9356841886753489E-3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638398448.60000002</v>
      </c>
      <c r="C88" s="80">
        <v>52191.13</v>
      </c>
      <c r="D88" s="80">
        <v>639117178.14999998</v>
      </c>
      <c r="E88" s="80">
        <v>52248.31</v>
      </c>
      <c r="F88" s="26">
        <f>((D88-B88)/B88)</f>
        <v>1.1258322315414728E-3</v>
      </c>
      <c r="G88" s="26">
        <f>((E88-C88)/C88)</f>
        <v>1.0955884649364804E-3</v>
      </c>
      <c r="H88" s="80">
        <v>639644302.65999997</v>
      </c>
      <c r="I88" s="80">
        <v>51262.91</v>
      </c>
      <c r="J88" s="26">
        <f t="shared" si="54"/>
        <v>8.2476974179572905E-4</v>
      </c>
      <c r="K88" s="26">
        <f t="shared" si="55"/>
        <v>-1.8859940158829906E-2</v>
      </c>
      <c r="L88" s="80">
        <v>640063580.63999999</v>
      </c>
      <c r="M88" s="80">
        <v>51296.24</v>
      </c>
      <c r="N88" s="26">
        <f t="shared" si="56"/>
        <v>6.5548614793632329E-4</v>
      </c>
      <c r="O88" s="26">
        <f t="shared" si="57"/>
        <v>6.5017768207061336E-4</v>
      </c>
      <c r="P88" s="80">
        <v>640452824.77999997</v>
      </c>
      <c r="Q88" s="80">
        <v>51325.41</v>
      </c>
      <c r="R88" s="26">
        <f t="shared" si="58"/>
        <v>6.0813355387410138E-4</v>
      </c>
      <c r="S88" s="26">
        <f t="shared" si="59"/>
        <v>5.6865766379768834E-4</v>
      </c>
      <c r="T88" s="80">
        <v>640199981.26999998</v>
      </c>
      <c r="U88" s="80">
        <v>51308.74</v>
      </c>
      <c r="V88" s="26">
        <f t="shared" si="60"/>
        <v>-3.9478865611506042E-4</v>
      </c>
      <c r="W88" s="26">
        <f t="shared" si="61"/>
        <v>-3.2479039134817488E-4</v>
      </c>
      <c r="X88" s="80">
        <v>640636287.19000006</v>
      </c>
      <c r="Y88" s="80">
        <v>51342.080000000002</v>
      </c>
      <c r="Z88" s="26">
        <f t="shared" si="62"/>
        <v>6.8151504649305392E-4</v>
      </c>
      <c r="AA88" s="26">
        <f t="shared" si="63"/>
        <v>6.4979182883859133E-4</v>
      </c>
      <c r="AB88" s="80">
        <v>641084932.23000002</v>
      </c>
      <c r="AC88" s="80">
        <v>51379.58</v>
      </c>
      <c r="AD88" s="26">
        <f t="shared" si="64"/>
        <v>7.0031162606763579E-4</v>
      </c>
      <c r="AE88" s="26">
        <f t="shared" si="65"/>
        <v>7.3039502879509359E-4</v>
      </c>
      <c r="AF88" s="80">
        <v>641570778.75999999</v>
      </c>
      <c r="AG88" s="80">
        <v>51417.08</v>
      </c>
      <c r="AH88" s="26">
        <f t="shared" si="66"/>
        <v>7.5785048996544779E-4</v>
      </c>
      <c r="AI88" s="26">
        <f t="shared" si="67"/>
        <v>7.2986194126148948E-4</v>
      </c>
      <c r="AJ88" s="27">
        <f t="shared" si="48"/>
        <v>6.1988877269483788E-4</v>
      </c>
      <c r="AK88" s="27">
        <f t="shared" si="49"/>
        <v>-1.8450322425597658E-3</v>
      </c>
      <c r="AL88" s="28">
        <f t="shared" si="50"/>
        <v>3.8390465690536601E-3</v>
      </c>
      <c r="AM88" s="28">
        <f t="shared" si="51"/>
        <v>-1.5909222709787091E-2</v>
      </c>
      <c r="AN88" s="29">
        <f t="shared" si="52"/>
        <v>4.4049156085290838E-4</v>
      </c>
      <c r="AO88" s="87">
        <f t="shared" si="53"/>
        <v>6.8868871383837909E-3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52441767033.040001</v>
      </c>
      <c r="C89" s="80">
        <v>51555.31</v>
      </c>
      <c r="D89" s="80">
        <v>52684035372.93</v>
      </c>
      <c r="E89" s="80">
        <v>51645.67</v>
      </c>
      <c r="F89" s="26">
        <f>((D99-B89)/B89)</f>
        <v>-0.91109894642751621</v>
      </c>
      <c r="G89" s="26">
        <f>((E89-C89)/C89)</f>
        <v>1.7526807616907083E-3</v>
      </c>
      <c r="H89" s="80">
        <v>53219539444.580002</v>
      </c>
      <c r="I89" s="80">
        <v>51705.16</v>
      </c>
      <c r="J89" s="26">
        <f t="shared" ref="J89:J93" si="68">((H99-D89)/D89)</f>
        <v>-0.90625631246941951</v>
      </c>
      <c r="K89" s="26">
        <f t="shared" si="55"/>
        <v>1.151887467042353E-3</v>
      </c>
      <c r="L89" s="80">
        <v>53870670922.599998</v>
      </c>
      <c r="M89" s="80">
        <v>51853.919999999998</v>
      </c>
      <c r="N89" s="26">
        <f t="shared" ref="N89:N93" si="69">((L99-H89)/H89)</f>
        <v>-0.90800563729326655</v>
      </c>
      <c r="O89" s="26">
        <f t="shared" si="57"/>
        <v>2.877082287338338E-3</v>
      </c>
      <c r="P89" s="80">
        <v>54237037139.029999</v>
      </c>
      <c r="Q89" s="80">
        <v>52017.7</v>
      </c>
      <c r="R89" s="26">
        <f t="shared" ref="R89:R93" si="70">((P99-L89)/L89)</f>
        <v>-0.90867088433539511</v>
      </c>
      <c r="S89" s="26">
        <f t="shared" si="59"/>
        <v>3.1584883071520695E-3</v>
      </c>
      <c r="T89" s="80">
        <v>54906661369.559998</v>
      </c>
      <c r="U89" s="80">
        <v>52148.82</v>
      </c>
      <c r="V89" s="26">
        <f t="shared" ref="V89:V93" si="71">((T99-P89)/P89)</f>
        <v>-0.91197630967908383</v>
      </c>
      <c r="W89" s="26">
        <f t="shared" si="61"/>
        <v>2.5206804606893929E-3</v>
      </c>
      <c r="X89" s="80">
        <v>55494863193.900002</v>
      </c>
      <c r="Y89" s="80">
        <v>51947.48</v>
      </c>
      <c r="Z89" s="26">
        <f t="shared" ref="Z89:Z93" si="72">((X99-T89)/T89)</f>
        <v>-0.91224606073332959</v>
      </c>
      <c r="AA89" s="26">
        <f t="shared" si="63"/>
        <v>-3.8608735538023008E-3</v>
      </c>
      <c r="AB89" s="80">
        <v>70580803884.669998</v>
      </c>
      <c r="AC89" s="80">
        <v>52245.15</v>
      </c>
      <c r="AD89" s="26">
        <f t="shared" ref="AD89:AD93" si="73">((AB99-X89)/X89)</f>
        <v>-0.91134864735389098</v>
      </c>
      <c r="AE89" s="26">
        <f t="shared" si="65"/>
        <v>5.7302105896185574E-3</v>
      </c>
      <c r="AF89" s="80">
        <v>70917869375.229996</v>
      </c>
      <c r="AG89" s="80">
        <v>52295.46</v>
      </c>
      <c r="AH89" s="26">
        <f t="shared" ref="AH89:AH93" si="74">((AF99-AB89)/AB89)</f>
        <v>-0.92511084094625828</v>
      </c>
      <c r="AI89" s="26">
        <f t="shared" si="67"/>
        <v>9.6296019821931163E-4</v>
      </c>
      <c r="AJ89" s="27">
        <f t="shared" si="48"/>
        <v>-0.91183920490477</v>
      </c>
      <c r="AK89" s="27">
        <f t="shared" si="49"/>
        <v>1.7866395647435538E-3</v>
      </c>
      <c r="AL89" s="28">
        <f t="shared" si="50"/>
        <v>0.34609789992793272</v>
      </c>
      <c r="AM89" s="28">
        <f t="shared" si="51"/>
        <v>1.2581693683129697E-2</v>
      </c>
      <c r="AN89" s="29">
        <f t="shared" si="52"/>
        <v>5.7695316191791989E-3</v>
      </c>
      <c r="AO89" s="87">
        <f t="shared" si="53"/>
        <v>2.7291683274603368E-3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5687166935.5200005</v>
      </c>
      <c r="C90" s="80">
        <v>415.73</v>
      </c>
      <c r="D90" s="80">
        <v>5695923022.8400002</v>
      </c>
      <c r="E90" s="349">
        <v>415.72</v>
      </c>
      <c r="F90" s="26">
        <f>((D100-B90)/B90)</f>
        <v>-0.92212320850056007</v>
      </c>
      <c r="G90" s="26">
        <f>((E90-C90)/C90)</f>
        <v>-2.4054073557335059E-5</v>
      </c>
      <c r="H90" s="80">
        <v>5709393164.4200001</v>
      </c>
      <c r="I90" s="80">
        <v>415.65</v>
      </c>
      <c r="J90" s="26">
        <f t="shared" si="68"/>
        <v>-0.92213655769194924</v>
      </c>
      <c r="K90" s="26">
        <f t="shared" si="55"/>
        <v>-1.683825651882277E-4</v>
      </c>
      <c r="L90" s="80">
        <v>5690606288.6499996</v>
      </c>
      <c r="M90" s="80">
        <v>415</v>
      </c>
      <c r="N90" s="26">
        <f t="shared" si="69"/>
        <v>-0.92231431669059738</v>
      </c>
      <c r="O90" s="26">
        <f t="shared" si="57"/>
        <v>-1.5638157103331585E-3</v>
      </c>
      <c r="P90" s="80">
        <v>5770974137.2700005</v>
      </c>
      <c r="Q90" s="80">
        <v>415.18</v>
      </c>
      <c r="R90" s="26">
        <f t="shared" si="70"/>
        <v>-0.92273429327961654</v>
      </c>
      <c r="S90" s="26">
        <f t="shared" si="59"/>
        <v>4.337349397590526E-4</v>
      </c>
      <c r="T90" s="80">
        <v>4731956551.5299997</v>
      </c>
      <c r="U90" s="80">
        <v>415.19</v>
      </c>
      <c r="V90" s="26">
        <f t="shared" si="71"/>
        <v>-0.9210098196184876</v>
      </c>
      <c r="W90" s="26">
        <f t="shared" si="61"/>
        <v>2.4085938629006467E-5</v>
      </c>
      <c r="X90" s="80">
        <v>4713064858.6999998</v>
      </c>
      <c r="Y90" s="80">
        <v>415.3</v>
      </c>
      <c r="Z90" s="26">
        <f t="shared" si="72"/>
        <v>-0.90659430180797207</v>
      </c>
      <c r="AA90" s="26">
        <f t="shared" si="63"/>
        <v>2.649389436162086E-4</v>
      </c>
      <c r="AB90" s="80">
        <v>5787572311.1700001</v>
      </c>
      <c r="AC90" s="80">
        <v>414.74</v>
      </c>
      <c r="AD90" s="26">
        <f t="shared" si="73"/>
        <v>-0.90257064297081235</v>
      </c>
      <c r="AE90" s="26">
        <f t="shared" si="65"/>
        <v>-1.348422826872146E-3</v>
      </c>
      <c r="AF90" s="80">
        <v>5701696838.6899996</v>
      </c>
      <c r="AG90" s="80">
        <v>415.08</v>
      </c>
      <c r="AH90" s="26">
        <f t="shared" si="74"/>
        <v>-0.92057567534614992</v>
      </c>
      <c r="AI90" s="26">
        <f t="shared" si="67"/>
        <v>8.1979071225339963E-4</v>
      </c>
      <c r="AJ90" s="27">
        <f t="shared" si="48"/>
        <v>-0.91750735198826827</v>
      </c>
      <c r="AK90" s="27">
        <f t="shared" si="49"/>
        <v>-1.9526558021164999E-4</v>
      </c>
      <c r="AL90" s="28">
        <f t="shared" si="50"/>
        <v>1.0136751895780695E-3</v>
      </c>
      <c r="AM90" s="28">
        <f t="shared" si="51"/>
        <v>-1.5394977388627998E-3</v>
      </c>
      <c r="AN90" s="29">
        <f t="shared" si="52"/>
        <v>8.0803582836120637E-3</v>
      </c>
      <c r="AO90" s="87">
        <f t="shared" si="53"/>
        <v>8.3824829208248655E-4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652522773.14999998</v>
      </c>
      <c r="C91" s="80">
        <v>47900.41</v>
      </c>
      <c r="D91" s="80">
        <v>653055404.49000001</v>
      </c>
      <c r="E91" s="80">
        <v>48539.72</v>
      </c>
      <c r="F91" s="26">
        <f>((D101-B91)/B91)</f>
        <v>2.1022484351669712</v>
      </c>
      <c r="G91" s="26">
        <f>((E91-C91)/C91)</f>
        <v>1.3346649851222518E-2</v>
      </c>
      <c r="H91" s="80">
        <v>651238866.70000005</v>
      </c>
      <c r="I91" s="80">
        <v>48632.07</v>
      </c>
      <c r="J91" s="26">
        <f t="shared" si="68"/>
        <v>2.1180845577110308</v>
      </c>
      <c r="K91" s="26">
        <f t="shared" si="55"/>
        <v>1.9025655689814144E-3</v>
      </c>
      <c r="L91" s="80">
        <v>667209459.5</v>
      </c>
      <c r="M91" s="80">
        <v>48703.417800000003</v>
      </c>
      <c r="N91" s="26">
        <f t="shared" si="69"/>
        <v>2.0230044499618312</v>
      </c>
      <c r="O91" s="26">
        <f t="shared" si="57"/>
        <v>1.4670936277235E-3</v>
      </c>
      <c r="P91" s="80">
        <v>654982205.39999998</v>
      </c>
      <c r="Q91" s="80">
        <v>48929.961000000003</v>
      </c>
      <c r="R91" s="26">
        <f t="shared" si="70"/>
        <v>1.955831250033409</v>
      </c>
      <c r="S91" s="26">
        <f t="shared" si="59"/>
        <v>4.6514846438559399E-3</v>
      </c>
      <c r="T91" s="80">
        <v>653551460.89999998</v>
      </c>
      <c r="U91" s="80">
        <v>48820.06</v>
      </c>
      <c r="V91" s="26">
        <f t="shared" si="71"/>
        <v>2.0072782084035228</v>
      </c>
      <c r="W91" s="26">
        <f t="shared" si="61"/>
        <v>-2.2460880359174065E-3</v>
      </c>
      <c r="X91" s="80">
        <v>653609029.71000004</v>
      </c>
      <c r="Y91" s="80">
        <v>48836.62</v>
      </c>
      <c r="Z91" s="26">
        <f t="shared" si="72"/>
        <v>2.0026692967185751</v>
      </c>
      <c r="AA91" s="26">
        <f t="shared" si="63"/>
        <v>3.3920482686840097E-4</v>
      </c>
      <c r="AB91" s="80">
        <v>653994802.52999997</v>
      </c>
      <c r="AC91" s="80">
        <v>48877.15</v>
      </c>
      <c r="AD91" s="26">
        <f t="shared" si="73"/>
        <v>2.033956258479702</v>
      </c>
      <c r="AE91" s="26">
        <f t="shared" si="65"/>
        <v>8.2991001424748134E-4</v>
      </c>
      <c r="AF91" s="80">
        <v>652400200.62</v>
      </c>
      <c r="AG91" s="80">
        <v>48894.45</v>
      </c>
      <c r="AH91" s="26">
        <f t="shared" si="74"/>
        <v>2.1057179618898099</v>
      </c>
      <c r="AI91" s="26">
        <f t="shared" si="67"/>
        <v>3.5394862425480278E-4</v>
      </c>
      <c r="AJ91" s="27">
        <f t="shared" si="48"/>
        <v>2.0435988022956062</v>
      </c>
      <c r="AK91" s="27">
        <f t="shared" si="49"/>
        <v>2.5805961401545808E-3</v>
      </c>
      <c r="AL91" s="28">
        <f t="shared" si="50"/>
        <v>-1.0032898671310784E-3</v>
      </c>
      <c r="AM91" s="28">
        <f t="shared" si="51"/>
        <v>7.3080355634518685E-3</v>
      </c>
      <c r="AN91" s="29">
        <f t="shared" si="52"/>
        <v>5.8628803722211485E-2</v>
      </c>
      <c r="AO91" s="87">
        <f t="shared" si="53"/>
        <v>4.7545419072011355E-3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630569902.78999996</v>
      </c>
      <c r="C92" s="80">
        <v>39043.536840000001</v>
      </c>
      <c r="D92" s="80">
        <v>643543693.32000005</v>
      </c>
      <c r="E92" s="80">
        <v>39441.465042000003</v>
      </c>
      <c r="F92" s="26">
        <f>((D102-B92)/B92)</f>
        <v>-0.83831698857033232</v>
      </c>
      <c r="G92" s="26">
        <f>((E92-C92)/C92)</f>
        <v>1.0191909704049311E-2</v>
      </c>
      <c r="H92" s="80">
        <v>707428376.30999994</v>
      </c>
      <c r="I92" s="80">
        <v>43617.365504000001</v>
      </c>
      <c r="J92" s="26">
        <f t="shared" si="68"/>
        <v>-0.84297934289637522</v>
      </c>
      <c r="K92" s="26">
        <f t="shared" si="55"/>
        <v>0.10587589628207801</v>
      </c>
      <c r="L92" s="80">
        <v>705886713.60000002</v>
      </c>
      <c r="M92" s="80">
        <v>43552.299500000001</v>
      </c>
      <c r="N92" s="26">
        <f t="shared" si="69"/>
        <v>-0.85868318901560181</v>
      </c>
      <c r="O92" s="26">
        <f t="shared" si="57"/>
        <v>-1.4917453919593851E-3</v>
      </c>
      <c r="P92" s="80">
        <v>701402466.25</v>
      </c>
      <c r="Q92" s="80">
        <v>43607.516148000002</v>
      </c>
      <c r="R92" s="26">
        <f t="shared" si="70"/>
        <v>-0.86085127382683746</v>
      </c>
      <c r="S92" s="26">
        <f t="shared" si="59"/>
        <v>1.2678239411905551E-3</v>
      </c>
      <c r="T92" s="80">
        <v>723176657.87</v>
      </c>
      <c r="U92" s="80">
        <v>43716.828661</v>
      </c>
      <c r="V92" s="26">
        <f t="shared" si="71"/>
        <v>-0.86466369338917326</v>
      </c>
      <c r="W92" s="26">
        <f t="shared" si="61"/>
        <v>2.5067355964279244E-3</v>
      </c>
      <c r="X92" s="80">
        <v>722741668.11000001</v>
      </c>
      <c r="Y92" s="80">
        <f>415.8*105.2115</f>
        <v>43746.941700000003</v>
      </c>
      <c r="Z92" s="26">
        <f t="shared" si="72"/>
        <v>-0.87358590058857544</v>
      </c>
      <c r="AA92" s="26">
        <f t="shared" si="63"/>
        <v>6.888202992379334E-4</v>
      </c>
      <c r="AB92" s="80">
        <v>724481688.46000004</v>
      </c>
      <c r="AC92" s="80">
        <v>43675.937608</v>
      </c>
      <c r="AD92" s="26">
        <f t="shared" si="73"/>
        <v>-0.87831938363263828</v>
      </c>
      <c r="AE92" s="26">
        <f t="shared" si="65"/>
        <v>-1.62306413296093E-3</v>
      </c>
      <c r="AF92" s="80">
        <v>726713828.71000004</v>
      </c>
      <c r="AG92" s="80">
        <v>43810.53</v>
      </c>
      <c r="AH92" s="26">
        <f t="shared" si="74"/>
        <v>-0.8802970928163244</v>
      </c>
      <c r="AI92" s="26">
        <f t="shared" si="67"/>
        <v>3.0816142565270477E-3</v>
      </c>
      <c r="AJ92" s="27">
        <f t="shared" si="48"/>
        <v>-0.86221210809198223</v>
      </c>
      <c r="AK92" s="27">
        <f t="shared" si="49"/>
        <v>1.5062248819323809E-2</v>
      </c>
      <c r="AL92" s="28">
        <f t="shared" si="50"/>
        <v>0.12923774446600614</v>
      </c>
      <c r="AM92" s="28">
        <f t="shared" si="51"/>
        <v>0.11077339427801458</v>
      </c>
      <c r="AN92" s="29">
        <f t="shared" si="52"/>
        <v>1.5478397655236384E-2</v>
      </c>
      <c r="AO92" s="87">
        <f t="shared" si="53"/>
        <v>3.6880756273637433E-2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6135139986.3098001</v>
      </c>
      <c r="C93" s="80">
        <v>441.953014</v>
      </c>
      <c r="D93" s="80">
        <v>6124258578.5178003</v>
      </c>
      <c r="E93" s="80">
        <v>441.56779799999998</v>
      </c>
      <c r="F93" s="26">
        <f>((D103-B93)/B93)</f>
        <v>-0.68580596786195935</v>
      </c>
      <c r="G93" s="26">
        <f>((E93-C93)/C93)</f>
        <v>-8.7162206795135468E-4</v>
      </c>
      <c r="H93" s="80">
        <v>6113441823.0003996</v>
      </c>
      <c r="I93" s="80">
        <v>441.83621599999998</v>
      </c>
      <c r="J93" s="26">
        <f t="shared" si="68"/>
        <v>-0.64860492146122972</v>
      </c>
      <c r="K93" s="26">
        <f t="shared" si="55"/>
        <v>6.0787494290966604E-4</v>
      </c>
      <c r="L93" s="80">
        <v>6112460635.8400002</v>
      </c>
      <c r="M93" s="80">
        <v>441.87520000000001</v>
      </c>
      <c r="N93" s="26">
        <f t="shared" si="69"/>
        <v>-0.65123278213784341</v>
      </c>
      <c r="O93" s="26">
        <f t="shared" si="57"/>
        <v>8.8231789491940752E-5</v>
      </c>
      <c r="P93" s="80">
        <v>6072793018.0288</v>
      </c>
      <c r="Q93" s="80">
        <v>442.45947200000001</v>
      </c>
      <c r="R93" s="26">
        <f t="shared" si="70"/>
        <v>-0.63686349286321986</v>
      </c>
      <c r="S93" s="26">
        <f t="shared" si="59"/>
        <v>1.3222556957258487E-3</v>
      </c>
      <c r="T93" s="80">
        <v>6110202576.4449997</v>
      </c>
      <c r="U93" s="80">
        <v>442.12788399999999</v>
      </c>
      <c r="V93" s="26">
        <f t="shared" si="71"/>
        <v>-0.62733546433719944</v>
      </c>
      <c r="W93" s="26">
        <f t="shared" si="61"/>
        <v>-7.4942005083803614E-4</v>
      </c>
      <c r="X93" s="80">
        <f>14645184.91*415.8</f>
        <v>6089467885.5780001</v>
      </c>
      <c r="Y93" s="80">
        <f>1.0642*415.8</f>
        <v>442.49436000000003</v>
      </c>
      <c r="Z93" s="26">
        <f t="shared" si="72"/>
        <v>-0.59899772130050011</v>
      </c>
      <c r="AA93" s="26">
        <f t="shared" si="63"/>
        <v>8.2889139830871696E-4</v>
      </c>
      <c r="AB93" s="80">
        <v>5998315947.9750004</v>
      </c>
      <c r="AC93" s="80">
        <v>441.51587999999998</v>
      </c>
      <c r="AD93" s="26">
        <f t="shared" si="73"/>
        <v>-0.56540165842605439</v>
      </c>
      <c r="AE93" s="26">
        <f t="shared" si="65"/>
        <v>-2.211282421769279E-3</v>
      </c>
      <c r="AF93" s="80">
        <v>5909724146.6955996</v>
      </c>
      <c r="AG93" s="80">
        <v>441.71998200000002</v>
      </c>
      <c r="AH93" s="26">
        <f t="shared" si="74"/>
        <v>-0.55395590524649851</v>
      </c>
      <c r="AI93" s="26">
        <f t="shared" si="67"/>
        <v>4.6227555846923202E-4</v>
      </c>
      <c r="AJ93" s="27">
        <f t="shared" si="48"/>
        <v>-0.621024739204313</v>
      </c>
      <c r="AK93" s="27">
        <f t="shared" si="49"/>
        <v>-6.5349394456658174E-5</v>
      </c>
      <c r="AL93" s="28">
        <f t="shared" si="50"/>
        <v>-3.5030270043581772E-2</v>
      </c>
      <c r="AM93" s="28">
        <f t="shared" si="51"/>
        <v>3.446446971208572E-4</v>
      </c>
      <c r="AN93" s="29">
        <f t="shared" si="52"/>
        <v>4.5099630008339581E-2</v>
      </c>
      <c r="AO93" s="87">
        <f t="shared" si="53"/>
        <v>1.146633432883221E-3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859516768.92999995</v>
      </c>
      <c r="C94" s="80">
        <v>42338.92</v>
      </c>
      <c r="D94" s="80">
        <v>860055701.69819999</v>
      </c>
      <c r="E94" s="80">
        <v>42367.158666000003</v>
      </c>
      <c r="F94" s="26">
        <f>((D94-B94)/B94)</f>
        <v>6.2701832899775712E-4</v>
      </c>
      <c r="G94" s="26">
        <f>((E94-C94)/C94)</f>
        <v>6.6696708371410376E-4</v>
      </c>
      <c r="H94" s="80">
        <v>863139760.41999996</v>
      </c>
      <c r="I94" s="80">
        <v>42381.74</v>
      </c>
      <c r="J94" s="26">
        <f>((H94-D94)/D94)</f>
        <v>3.5858825372710444E-3</v>
      </c>
      <c r="K94" s="26">
        <f>((I94-E94)/E94)</f>
        <v>3.4416596390016141E-4</v>
      </c>
      <c r="L94" s="80">
        <v>872489592</v>
      </c>
      <c r="M94" s="80">
        <v>42393.686399999999</v>
      </c>
      <c r="N94" s="26">
        <f>((L94-H94)/H94)</f>
        <v>1.0832349532189848E-2</v>
      </c>
      <c r="O94" s="26">
        <f>((M94-I94)/I94)</f>
        <v>2.8187610985298676E-4</v>
      </c>
      <c r="P94" s="80">
        <v>873826742.17439997</v>
      </c>
      <c r="Q94" s="80">
        <v>42458.675559999996</v>
      </c>
      <c r="R94" s="26">
        <f>((P94-L94)/L94)</f>
        <v>1.5325686250707413E-3</v>
      </c>
      <c r="S94" s="26">
        <f>((Q94-M94)/M94)</f>
        <v>1.5329914786555896E-3</v>
      </c>
      <c r="T94" s="80">
        <v>906897936.72719991</v>
      </c>
      <c r="U94" s="80">
        <v>42449.971816999998</v>
      </c>
      <c r="V94" s="26">
        <f>((T94-P94)/P94)</f>
        <v>3.784639786888043E-2</v>
      </c>
      <c r="W94" s="26">
        <f>((U94-Q94)/Q94)</f>
        <v>-2.0499327605493997E-4</v>
      </c>
      <c r="X94" s="80">
        <v>906897936.73000002</v>
      </c>
      <c r="Y94" s="80">
        <v>42449.97</v>
      </c>
      <c r="Z94" s="26">
        <f>((X94-T94)/T94)</f>
        <v>3.0875657434653409E-12</v>
      </c>
      <c r="AA94" s="26">
        <f>((Y94-U94)/U94)</f>
        <v>-4.2803326336612899E-8</v>
      </c>
      <c r="AB94" s="80">
        <v>796723246.31640005</v>
      </c>
      <c r="AC94" s="80">
        <v>42512.533049999998</v>
      </c>
      <c r="AD94" s="26">
        <f>((AB94-X94)/X94)</f>
        <v>-0.12148521454449066</v>
      </c>
      <c r="AE94" s="26">
        <f>((AC94-Y94)/Y94)</f>
        <v>1.4738066952696791E-3</v>
      </c>
      <c r="AF94" s="80">
        <v>797075678.50999999</v>
      </c>
      <c r="AG94" s="80">
        <v>42531.33</v>
      </c>
      <c r="AH94" s="26">
        <f>((AF94-AB94)/AB94)</f>
        <v>4.4235209055263226E-4</v>
      </c>
      <c r="AI94" s="26">
        <f>((AG94-AC94)/AC94)</f>
        <v>4.4215078828391675E-4</v>
      </c>
      <c r="AJ94" s="27">
        <f t="shared" si="48"/>
        <v>-8.3273306948050789E-3</v>
      </c>
      <c r="AK94" s="27">
        <f t="shared" si="49"/>
        <v>5.6711525503689512E-4</v>
      </c>
      <c r="AL94" s="28">
        <f t="shared" si="50"/>
        <v>-7.3227842177947866E-2</v>
      </c>
      <c r="AM94" s="28">
        <f t="shared" si="51"/>
        <v>3.8749668179128473E-3</v>
      </c>
      <c r="AN94" s="29">
        <f t="shared" si="52"/>
        <v>4.7463350728252099E-2</v>
      </c>
      <c r="AO94" s="87">
        <f t="shared" si="53"/>
        <v>6.3577628096896631E-4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175017685600.72</v>
      </c>
      <c r="C97" s="71">
        <v>543.80999999999995</v>
      </c>
      <c r="D97" s="80">
        <v>175752091356.72</v>
      </c>
      <c r="E97" s="71">
        <v>544.73</v>
      </c>
      <c r="F97" s="26">
        <f>((D97-B97)/B97)</f>
        <v>4.1961802516086912E-3</v>
      </c>
      <c r="G97" s="26">
        <f>((E97-C97)/C97)</f>
        <v>1.6917673452126164E-3</v>
      </c>
      <c r="H97" s="80">
        <v>177390391082.60999</v>
      </c>
      <c r="I97" s="71">
        <v>545.29999999999995</v>
      </c>
      <c r="J97" s="26">
        <f>((H97-D97)/D97)</f>
        <v>9.3216513854436286E-3</v>
      </c>
      <c r="K97" s="26">
        <f t="shared" ref="K97:K103" si="75">((I97-E97)/E97)</f>
        <v>1.0463899546563184E-3</v>
      </c>
      <c r="L97" s="80">
        <v>177975276230.64999</v>
      </c>
      <c r="M97" s="71">
        <v>546.84</v>
      </c>
      <c r="N97" s="26">
        <f>((L97-H97)/H97)</f>
        <v>3.2971636426892474E-3</v>
      </c>
      <c r="O97" s="26">
        <f t="shared" ref="O97:O103" si="76">((M97-I97)/I97)</f>
        <v>2.8241335044930818E-3</v>
      </c>
      <c r="P97" s="80">
        <v>178584864358.67999</v>
      </c>
      <c r="Q97" s="71">
        <v>548.51</v>
      </c>
      <c r="R97" s="26">
        <f>((P97-L97)/L97)</f>
        <v>3.4251281466757943E-3</v>
      </c>
      <c r="S97" s="26">
        <f t="shared" ref="S97:S103" si="77">((Q97-M97)/M97)</f>
        <v>3.0539097359373107E-3</v>
      </c>
      <c r="T97" s="80">
        <v>177127804870.89999</v>
      </c>
      <c r="U97" s="71">
        <v>549.98</v>
      </c>
      <c r="V97" s="26">
        <f>((T97-P97)/P97)</f>
        <v>-8.158919251149737E-3</v>
      </c>
      <c r="W97" s="26">
        <f t="shared" ref="W97:W103" si="78">((U97-Q97)/Q97)</f>
        <v>2.679987602778486E-3</v>
      </c>
      <c r="X97" s="80">
        <v>177453726027.91</v>
      </c>
      <c r="Y97" s="71">
        <v>550.44000000000005</v>
      </c>
      <c r="Z97" s="26">
        <f>((X97-T97)/T97)</f>
        <v>1.8400338515319949E-3</v>
      </c>
      <c r="AA97" s="26">
        <f t="shared" ref="AA97:AA103" si="79">((Y97-U97)/U97)</f>
        <v>8.3639405069281861E-4</v>
      </c>
      <c r="AB97" s="80">
        <v>177635198447.51001</v>
      </c>
      <c r="AC97" s="71">
        <v>553.08000000000004</v>
      </c>
      <c r="AD97" s="26">
        <f>((AB97-X97)/X97)</f>
        <v>1.0226464310558576E-3</v>
      </c>
      <c r="AE97" s="26">
        <f t="shared" ref="AE97:AE103" si="80">((AC97-Y97)/Y97)</f>
        <v>4.796163069544339E-3</v>
      </c>
      <c r="AF97" s="80">
        <v>178890088908.20999</v>
      </c>
      <c r="AG97" s="71">
        <v>551.53</v>
      </c>
      <c r="AH97" s="26">
        <f>((AF97-AB97)/AB97)</f>
        <v>7.0644245716357463E-3</v>
      </c>
      <c r="AI97" s="26">
        <f t="shared" ref="AI97:AI103" si="81">((AG97-AC97)/AC97)</f>
        <v>-2.8024878860202287E-3</v>
      </c>
      <c r="AJ97" s="27">
        <f t="shared" si="48"/>
        <v>2.7510386286864028E-3</v>
      </c>
      <c r="AK97" s="27">
        <f t="shared" si="49"/>
        <v>1.7657821721618425E-3</v>
      </c>
      <c r="AL97" s="28">
        <f t="shared" si="50"/>
        <v>1.7854681143570965E-2</v>
      </c>
      <c r="AM97" s="28">
        <f t="shared" si="51"/>
        <v>1.2483248581866162E-2</v>
      </c>
      <c r="AN97" s="29">
        <f t="shared" si="52"/>
        <v>5.1749918432538334E-3</v>
      </c>
      <c r="AO97" s="87">
        <f t="shared" si="53"/>
        <v>2.2377992083365407E-3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1984439806.52</v>
      </c>
      <c r="C98" s="71">
        <v>449.64</v>
      </c>
      <c r="D98" s="80">
        <v>1987007064.99</v>
      </c>
      <c r="E98" s="71">
        <v>449.96</v>
      </c>
      <c r="F98" s="26">
        <f>((D98-B98)/B98)</f>
        <v>1.2936943018201619E-3</v>
      </c>
      <c r="G98" s="26">
        <f>((E98-C98)/C98)</f>
        <v>7.1168045547547636E-4</v>
      </c>
      <c r="H98" s="80">
        <v>1991693433.4200001</v>
      </c>
      <c r="I98" s="71">
        <v>450</v>
      </c>
      <c r="J98" s="26">
        <f t="shared" ref="J98:J103" si="82">((H98-D98)/D98)</f>
        <v>2.3585061737179339E-3</v>
      </c>
      <c r="K98" s="26">
        <f t="shared" si="75"/>
        <v>8.8896790825896668E-5</v>
      </c>
      <c r="L98" s="80">
        <v>1961500536.3800001</v>
      </c>
      <c r="M98" s="71">
        <v>450</v>
      </c>
      <c r="N98" s="26">
        <f t="shared" ref="N98:N103" si="83">((L98-H98)/H98)</f>
        <v>-1.5159409843589622E-2</v>
      </c>
      <c r="O98" s="26">
        <f t="shared" si="76"/>
        <v>0</v>
      </c>
      <c r="P98" s="80">
        <v>1978559867.4000001</v>
      </c>
      <c r="Q98" s="71">
        <v>451.8</v>
      </c>
      <c r="R98" s="26">
        <f t="shared" ref="R98:R103" si="84">((P98-L98)/L98)</f>
        <v>8.6970820061479139E-3</v>
      </c>
      <c r="S98" s="26">
        <f t="shared" si="77"/>
        <v>4.0000000000000252E-3</v>
      </c>
      <c r="T98" s="80">
        <v>2001861100.4000001</v>
      </c>
      <c r="U98" s="71">
        <v>456.71</v>
      </c>
      <c r="V98" s="26">
        <f t="shared" ref="V98:V103" si="85">((T98-P98)/P98)</f>
        <v>1.1776865276571008E-2</v>
      </c>
      <c r="W98" s="26">
        <f t="shared" si="78"/>
        <v>1.0867640548915378E-2</v>
      </c>
      <c r="X98" s="80">
        <v>1972438102.6300001</v>
      </c>
      <c r="Y98" s="71">
        <v>450.36</v>
      </c>
      <c r="Z98" s="26">
        <f t="shared" ref="Z98:Z103" si="86">((X98-T98)/T98)</f>
        <v>-1.4697821823962138E-2</v>
      </c>
      <c r="AA98" s="26">
        <f t="shared" si="79"/>
        <v>-1.3903790151299437E-2</v>
      </c>
      <c r="AB98" s="80">
        <v>1974186670.3699999</v>
      </c>
      <c r="AC98" s="71">
        <v>450.36</v>
      </c>
      <c r="AD98" s="26">
        <f t="shared" ref="AD98:AD103" si="87">((AB98-X98)/X98)</f>
        <v>8.8650069052523077E-4</v>
      </c>
      <c r="AE98" s="26">
        <f t="shared" si="80"/>
        <v>0</v>
      </c>
      <c r="AF98" s="80">
        <v>2006794758.3900001</v>
      </c>
      <c r="AG98" s="71">
        <v>458.16</v>
      </c>
      <c r="AH98" s="26">
        <f t="shared" ref="AH98:AH103" si="88">((AF98-AB98)/AB98)</f>
        <v>1.6517226313704593E-2</v>
      </c>
      <c r="AI98" s="26">
        <f t="shared" si="81"/>
        <v>1.7319477751132451E-2</v>
      </c>
      <c r="AJ98" s="27">
        <f t="shared" si="48"/>
        <v>1.4590803868668853E-3</v>
      </c>
      <c r="AK98" s="27">
        <f t="shared" si="49"/>
        <v>2.3854881743812237E-3</v>
      </c>
      <c r="AL98" s="28">
        <f t="shared" si="50"/>
        <v>9.9585420447912097E-3</v>
      </c>
      <c r="AM98" s="28">
        <f t="shared" si="51"/>
        <v>1.8223842119299595E-2</v>
      </c>
      <c r="AN98" s="29">
        <f t="shared" si="52"/>
        <v>1.1488982204248514E-2</v>
      </c>
      <c r="AO98" s="87">
        <f t="shared" si="53"/>
        <v>9.1212096809970243E-3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4638171087.0699997</v>
      </c>
      <c r="C99" s="71">
        <v>46432.88</v>
      </c>
      <c r="D99" s="71">
        <v>4662128340.4399996</v>
      </c>
      <c r="E99" s="71">
        <v>46477.5</v>
      </c>
      <c r="F99" s="26">
        <f>((D99-B99)/B99)</f>
        <v>5.1652370989044372E-3</v>
      </c>
      <c r="G99" s="26">
        <f>((E99-C99)/C99)</f>
        <v>9.6095697703874115E-4</v>
      </c>
      <c r="H99" s="71">
        <v>4938795749.8500004</v>
      </c>
      <c r="I99" s="71">
        <v>46519.07</v>
      </c>
      <c r="J99" s="26">
        <f t="shared" si="82"/>
        <v>5.934358499103215E-2</v>
      </c>
      <c r="K99" s="26">
        <f t="shared" si="75"/>
        <v>8.9441127427249123E-4</v>
      </c>
      <c r="L99" s="71">
        <v>4895897614.75</v>
      </c>
      <c r="M99" s="71">
        <v>45205.95</v>
      </c>
      <c r="N99" s="26">
        <f t="shared" si="83"/>
        <v>-8.6859504366632832E-3</v>
      </c>
      <c r="O99" s="26">
        <f t="shared" si="76"/>
        <v>-2.8227563448710444E-2</v>
      </c>
      <c r="P99" s="71">
        <v>4919960735.6199999</v>
      </c>
      <c r="Q99" s="71">
        <v>45210.51</v>
      </c>
      <c r="R99" s="26">
        <f t="shared" si="84"/>
        <v>4.9149559005286971E-3</v>
      </c>
      <c r="S99" s="26">
        <f t="shared" si="77"/>
        <v>1.0087167729037766E-4</v>
      </c>
      <c r="T99" s="71">
        <v>4774144161.0500002</v>
      </c>
      <c r="U99" s="71">
        <v>45259.86</v>
      </c>
      <c r="V99" s="26">
        <f t="shared" si="85"/>
        <v>-2.9637751682508963E-2</v>
      </c>
      <c r="W99" s="26">
        <f t="shared" si="78"/>
        <v>1.0915603473616764E-3</v>
      </c>
      <c r="X99" s="71">
        <v>4818275827.1599998</v>
      </c>
      <c r="Y99" s="71">
        <v>45297.23</v>
      </c>
      <c r="Z99" s="26">
        <f t="shared" si="86"/>
        <v>9.2438905532114413E-3</v>
      </c>
      <c r="AA99" s="26">
        <f t="shared" si="79"/>
        <v>8.2567643823915093E-4</v>
      </c>
      <c r="AB99" s="71">
        <v>4919694687.0500002</v>
      </c>
      <c r="AC99" s="71">
        <v>45330.44</v>
      </c>
      <c r="AD99" s="26">
        <f t="shared" si="87"/>
        <v>2.1048786646525153E-2</v>
      </c>
      <c r="AE99" s="26">
        <f t="shared" si="80"/>
        <v>7.3315741381976612E-4</v>
      </c>
      <c r="AF99" s="71">
        <v>5285737048.2600002</v>
      </c>
      <c r="AG99" s="71">
        <v>45442.55</v>
      </c>
      <c r="AH99" s="26">
        <f t="shared" si="88"/>
        <v>7.4403471047405634E-2</v>
      </c>
      <c r="AI99" s="26">
        <f t="shared" si="81"/>
        <v>2.4731725524835095E-3</v>
      </c>
      <c r="AJ99" s="27">
        <f t="shared" si="48"/>
        <v>1.697452801480441E-2</v>
      </c>
      <c r="AK99" s="27">
        <f t="shared" si="49"/>
        <v>-2.6434695960255916E-3</v>
      </c>
      <c r="AL99" s="28">
        <f t="shared" si="50"/>
        <v>0.1337605192913128</v>
      </c>
      <c r="AM99" s="28">
        <f t="shared" si="51"/>
        <v>-2.2267763971814257E-2</v>
      </c>
      <c r="AN99" s="29">
        <f t="shared" si="52"/>
        <v>3.4404402189902365E-2</v>
      </c>
      <c r="AO99" s="87">
        <f t="shared" si="53"/>
        <v>1.0358935542288511E-2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442510143.12</v>
      </c>
      <c r="C100" s="71">
        <v>45154.98</v>
      </c>
      <c r="D100" s="71">
        <v>442898313.66000003</v>
      </c>
      <c r="E100" s="71">
        <v>45192.24</v>
      </c>
      <c r="F100" s="26">
        <f>((D100-B100)/B100)</f>
        <v>8.7720145184278246E-4</v>
      </c>
      <c r="G100" s="26">
        <f>((E100-C100)/C100)</f>
        <v>8.2515815531298555E-4</v>
      </c>
      <c r="H100" s="71">
        <v>443504173.68000001</v>
      </c>
      <c r="I100" s="71">
        <v>45254.34</v>
      </c>
      <c r="J100" s="26">
        <f t="shared" si="82"/>
        <v>1.3679438401860383E-3</v>
      </c>
      <c r="K100" s="26">
        <f t="shared" si="75"/>
        <v>1.3741297178453324E-3</v>
      </c>
      <c r="L100" s="71">
        <v>443538109.25999999</v>
      </c>
      <c r="M100" s="71">
        <v>45304.02</v>
      </c>
      <c r="N100" s="26">
        <f t="shared" si="83"/>
        <v>7.6516934932992824E-5</v>
      </c>
      <c r="O100" s="26">
        <f t="shared" si="76"/>
        <v>1.0977952611837957E-3</v>
      </c>
      <c r="P100" s="71">
        <v>439688716.56</v>
      </c>
      <c r="Q100" s="71">
        <v>43399.62</v>
      </c>
      <c r="R100" s="26">
        <f t="shared" si="84"/>
        <v>-8.6788319191384109E-3</v>
      </c>
      <c r="S100" s="26">
        <f t="shared" si="77"/>
        <v>-4.2036004751896061E-2</v>
      </c>
      <c r="T100" s="71">
        <v>455850288.07999998</v>
      </c>
      <c r="U100" s="71">
        <v>43580.49</v>
      </c>
      <c r="V100" s="26">
        <f t="shared" si="85"/>
        <v>3.6756848450520949E-2</v>
      </c>
      <c r="W100" s="26">
        <f t="shared" si="78"/>
        <v>4.1675480107889271E-3</v>
      </c>
      <c r="X100" s="71">
        <v>441991705.50999999</v>
      </c>
      <c r="Y100" s="71">
        <v>43626.17</v>
      </c>
      <c r="Z100" s="26">
        <f t="shared" si="86"/>
        <v>-3.0401609766160475E-2</v>
      </c>
      <c r="AA100" s="26">
        <f t="shared" si="79"/>
        <v>1.0481754564944151E-3</v>
      </c>
      <c r="AB100" s="71">
        <v>459190878.81999999</v>
      </c>
      <c r="AC100" s="71">
        <v>43688.45</v>
      </c>
      <c r="AD100" s="26">
        <f t="shared" si="87"/>
        <v>3.8912887041973855E-2</v>
      </c>
      <c r="AE100" s="26">
        <f t="shared" si="80"/>
        <v>1.4275834894513738E-3</v>
      </c>
      <c r="AF100" s="71">
        <v>459674022.19999999</v>
      </c>
      <c r="AG100" s="71">
        <v>43734.13</v>
      </c>
      <c r="AH100" s="26">
        <f t="shared" si="88"/>
        <v>1.0521624062776397E-3</v>
      </c>
      <c r="AI100" s="26">
        <f t="shared" si="81"/>
        <v>1.0455852748266486E-3</v>
      </c>
      <c r="AJ100" s="27">
        <f t="shared" si="48"/>
        <v>4.9953898050544209E-3</v>
      </c>
      <c r="AK100" s="27">
        <f t="shared" si="49"/>
        <v>-3.8812536732490731E-3</v>
      </c>
      <c r="AL100" s="28">
        <f t="shared" si="50"/>
        <v>3.787711089114279E-2</v>
      </c>
      <c r="AM100" s="28">
        <f t="shared" si="51"/>
        <v>-3.2264610030394617E-2</v>
      </c>
      <c r="AN100" s="29">
        <f t="shared" si="52"/>
        <v>2.2894107116656341E-2</v>
      </c>
      <c r="AO100" s="87">
        <f t="shared" si="53"/>
        <v>1.5454473689734597E-2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1978302223.25</v>
      </c>
      <c r="C101" s="71">
        <v>454.04250000000002</v>
      </c>
      <c r="D101" s="71">
        <v>2024287751.9154</v>
      </c>
      <c r="E101" s="71">
        <v>455.12803400000001</v>
      </c>
      <c r="F101" s="26">
        <f>((D101-B101)/B101)</f>
        <v>2.3244946158860375E-2</v>
      </c>
      <c r="G101" s="26">
        <f>((E101-C101)/C101)</f>
        <v>2.3908202425984254E-3</v>
      </c>
      <c r="H101" s="71">
        <v>2036281972.0699999</v>
      </c>
      <c r="I101" s="71">
        <v>455.11279000000002</v>
      </c>
      <c r="J101" s="26">
        <f t="shared" si="82"/>
        <v>5.9251557211917431E-3</v>
      </c>
      <c r="K101" s="26">
        <f t="shared" si="75"/>
        <v>-3.3493871748615676E-5</v>
      </c>
      <c r="L101" s="71">
        <v>1968697992.0221999</v>
      </c>
      <c r="M101" s="71">
        <v>456.83867699999996</v>
      </c>
      <c r="N101" s="26">
        <f t="shared" si="83"/>
        <v>-3.3189892644925292E-2</v>
      </c>
      <c r="O101" s="26">
        <f t="shared" si="76"/>
        <v>3.7922181883746735E-3</v>
      </c>
      <c r="P101" s="71">
        <v>1972158570.7080002</v>
      </c>
      <c r="Q101" s="71">
        <v>456.91808400000002</v>
      </c>
      <c r="R101" s="26">
        <f t="shared" si="84"/>
        <v>1.757800688487364E-3</v>
      </c>
      <c r="S101" s="26">
        <f t="shared" si="77"/>
        <v>1.7381847027820761E-4</v>
      </c>
      <c r="T101" s="71">
        <v>1969713713.1914999</v>
      </c>
      <c r="U101" s="71">
        <v>456.997005</v>
      </c>
      <c r="V101" s="26">
        <f t="shared" si="85"/>
        <v>-1.2396860743416472E-3</v>
      </c>
      <c r="W101" s="26">
        <f t="shared" si="78"/>
        <v>1.7272461468165442E-4</v>
      </c>
      <c r="X101" s="71">
        <v>1962398905.47</v>
      </c>
      <c r="Y101" s="71">
        <v>457.69753700000001</v>
      </c>
      <c r="Z101" s="26">
        <f t="shared" si="86"/>
        <v>-3.7136400444955212E-3</v>
      </c>
      <c r="AA101" s="26">
        <f t="shared" si="79"/>
        <v>1.5329028250415113E-3</v>
      </c>
      <c r="AB101" s="71">
        <v>1983021206.2875001</v>
      </c>
      <c r="AC101" s="71">
        <v>457.45875000000001</v>
      </c>
      <c r="AD101" s="26">
        <f t="shared" si="87"/>
        <v>1.05087200976404E-2</v>
      </c>
      <c r="AE101" s="26">
        <f t="shared" si="80"/>
        <v>-5.2171353502389957E-4</v>
      </c>
      <c r="AF101" s="71">
        <v>2031123405.2</v>
      </c>
      <c r="AG101" s="71">
        <v>459.20281039250006</v>
      </c>
      <c r="AH101" s="26">
        <f t="shared" si="88"/>
        <v>2.425702698487734E-2</v>
      </c>
      <c r="AI101" s="26">
        <f t="shared" si="81"/>
        <v>3.8124976131728729E-3</v>
      </c>
      <c r="AJ101" s="27">
        <f t="shared" si="48"/>
        <v>3.4438038609118453E-3</v>
      </c>
      <c r="AK101" s="27">
        <f t="shared" si="49"/>
        <v>1.4149718184218538E-3</v>
      </c>
      <c r="AL101" s="28">
        <f t="shared" si="50"/>
        <v>3.3768189715775638E-3</v>
      </c>
      <c r="AM101" s="28">
        <f t="shared" si="51"/>
        <v>8.9530331864814145E-3</v>
      </c>
      <c r="AN101" s="29">
        <f t="shared" si="52"/>
        <v>1.812409623051181E-2</v>
      </c>
      <c r="AO101" s="87">
        <f t="shared" si="53"/>
        <v>1.7442993219506067E-3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99824268.430000007</v>
      </c>
      <c r="C102" s="71">
        <v>390.72300000000001</v>
      </c>
      <c r="D102" s="71">
        <v>101952440.8</v>
      </c>
      <c r="E102" s="71">
        <v>399.04</v>
      </c>
      <c r="F102" s="26">
        <f>((D102-B102)/B102)</f>
        <v>2.1319188244212708E-2</v>
      </c>
      <c r="G102" s="26">
        <f>((E102-C102)/C102)</f>
        <v>2.1286179723231054E-2</v>
      </c>
      <c r="H102" s="71">
        <v>101049653.59999999</v>
      </c>
      <c r="I102" s="71">
        <v>395.53</v>
      </c>
      <c r="J102" s="26">
        <f t="shared" si="82"/>
        <v>-8.8549836856873267E-3</v>
      </c>
      <c r="K102" s="26">
        <f t="shared" si="75"/>
        <v>-8.7961106655975538E-3</v>
      </c>
      <c r="L102" s="71">
        <v>99971522.140000001</v>
      </c>
      <c r="M102" s="71">
        <v>391.31</v>
      </c>
      <c r="N102" s="26">
        <f t="shared" si="83"/>
        <v>-1.0669323660105982E-2</v>
      </c>
      <c r="O102" s="26">
        <f t="shared" si="76"/>
        <v>-1.0669228629939501E-2</v>
      </c>
      <c r="P102" s="71">
        <v>98223237.019999996</v>
      </c>
      <c r="Q102" s="71">
        <v>384.47</v>
      </c>
      <c r="R102" s="26">
        <f t="shared" si="84"/>
        <v>-1.7487831360131822E-2</v>
      </c>
      <c r="S102" s="26">
        <f t="shared" si="77"/>
        <v>-1.7479747514758056E-2</v>
      </c>
      <c r="T102" s="71">
        <v>94925219.230000004</v>
      </c>
      <c r="U102" s="71">
        <v>371.55</v>
      </c>
      <c r="V102" s="26">
        <f t="shared" si="85"/>
        <v>-3.3576757293474827E-2</v>
      </c>
      <c r="W102" s="26">
        <f t="shared" si="78"/>
        <v>-3.3604702577574364E-2</v>
      </c>
      <c r="X102" s="71">
        <v>91419725.920000002</v>
      </c>
      <c r="Y102" s="71">
        <v>357.84</v>
      </c>
      <c r="Z102" s="26">
        <f t="shared" si="86"/>
        <v>-3.6928998831241386E-2</v>
      </c>
      <c r="AA102" s="26">
        <f t="shared" si="79"/>
        <v>-3.689947517157862E-2</v>
      </c>
      <c r="AB102" s="71">
        <v>87943651.650000006</v>
      </c>
      <c r="AC102" s="71">
        <v>344.24</v>
      </c>
      <c r="AD102" s="26">
        <f t="shared" si="87"/>
        <v>-3.8023240991138553E-2</v>
      </c>
      <c r="AE102" s="26">
        <f t="shared" si="80"/>
        <v>-3.8005812653699886E-2</v>
      </c>
      <c r="AF102" s="71">
        <v>86722564.310000002</v>
      </c>
      <c r="AG102" s="71">
        <v>339.44</v>
      </c>
      <c r="AH102" s="26">
        <f t="shared" si="88"/>
        <v>-1.388488329845243E-2</v>
      </c>
      <c r="AI102" s="26">
        <f t="shared" si="81"/>
        <v>-1.3943760167325155E-2</v>
      </c>
      <c r="AJ102" s="27">
        <f t="shared" si="48"/>
        <v>-1.726335385950245E-2</v>
      </c>
      <c r="AK102" s="27">
        <f t="shared" si="49"/>
        <v>-1.7264082207155262E-2</v>
      </c>
      <c r="AL102" s="28">
        <f t="shared" si="50"/>
        <v>-0.14938216653269173</v>
      </c>
      <c r="AM102" s="28">
        <f t="shared" si="51"/>
        <v>-0.14935846030473141</v>
      </c>
      <c r="AN102" s="29">
        <f t="shared" si="52"/>
        <v>1.9632686190519381E-2</v>
      </c>
      <c r="AO102" s="87">
        <f t="shared" si="53"/>
        <v>1.9622058627555661E-2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1923230471.3199999</v>
      </c>
      <c r="C103" s="71">
        <v>1.0259</v>
      </c>
      <c r="D103" s="80">
        <v>1927624370.03</v>
      </c>
      <c r="E103" s="71">
        <v>427.166586</v>
      </c>
      <c r="F103" s="26">
        <f>((D103-B103)/B103)</f>
        <v>2.2846449115296657E-3</v>
      </c>
      <c r="G103" s="26">
        <f>((E103-C103)/C103)</f>
        <v>415.38228482308216</v>
      </c>
      <c r="H103" s="80">
        <v>2152034324.1900001</v>
      </c>
      <c r="I103" s="71">
        <v>427.52168799999998</v>
      </c>
      <c r="J103" s="26">
        <f t="shared" si="82"/>
        <v>0.11641788599949457</v>
      </c>
      <c r="K103" s="26">
        <f t="shared" si="75"/>
        <v>8.3129629432201904E-4</v>
      </c>
      <c r="L103" s="80">
        <v>2132168096.1700001</v>
      </c>
      <c r="M103" s="71">
        <v>427.81439999999998</v>
      </c>
      <c r="N103" s="26">
        <f t="shared" si="83"/>
        <v>-9.2313713571819493E-3</v>
      </c>
      <c r="O103" s="26">
        <f t="shared" si="76"/>
        <v>6.8467169787183885E-4</v>
      </c>
      <c r="P103" s="80">
        <v>2219657605.3099999</v>
      </c>
      <c r="Q103" s="71">
        <v>428.27114399999999</v>
      </c>
      <c r="R103" s="26">
        <f t="shared" si="84"/>
        <v>4.1033119901360833E-2</v>
      </c>
      <c r="S103" s="26">
        <f t="shared" si="77"/>
        <v>1.0676218472309832E-3</v>
      </c>
      <c r="T103" s="80">
        <v>2263114590.2399998</v>
      </c>
      <c r="U103" s="71">
        <v>428.36854499999998</v>
      </c>
      <c r="V103" s="26">
        <f t="shared" si="85"/>
        <v>1.9578238024657219E-2</v>
      </c>
      <c r="W103" s="26">
        <f t="shared" si="78"/>
        <v>2.2742835085800398E-4</v>
      </c>
      <c r="X103" s="80">
        <v>2450205156.4699998</v>
      </c>
      <c r="Y103" s="71">
        <v>1.0317000000000001</v>
      </c>
      <c r="Z103" s="26">
        <f t="shared" si="86"/>
        <v>8.2669506456656869E-2</v>
      </c>
      <c r="AA103" s="26">
        <f t="shared" si="79"/>
        <v>-0.99759155985647829</v>
      </c>
      <c r="AB103" s="80">
        <v>2646472644.1399999</v>
      </c>
      <c r="AC103" s="71">
        <v>428.38494600000001</v>
      </c>
      <c r="AD103" s="26">
        <f t="shared" si="87"/>
        <v>8.0102471073386292E-2</v>
      </c>
      <c r="AE103" s="26">
        <f t="shared" si="80"/>
        <v>414.22239604536202</v>
      </c>
      <c r="AF103" s="80">
        <v>2675513407.0599999</v>
      </c>
      <c r="AG103" s="71">
        <v>429.75127800000001</v>
      </c>
      <c r="AH103" s="26">
        <f t="shared" si="88"/>
        <v>1.0973384888109127E-2</v>
      </c>
      <c r="AI103" s="26">
        <f t="shared" si="81"/>
        <v>3.1894958325636396E-3</v>
      </c>
      <c r="AJ103" s="27">
        <f t="shared" si="48"/>
        <v>4.2978484987251576E-2</v>
      </c>
      <c r="AK103" s="27">
        <f t="shared" si="49"/>
        <v>103.57663622782631</v>
      </c>
      <c r="AL103" s="28">
        <f t="shared" si="50"/>
        <v>0.38798484220157503</v>
      </c>
      <c r="AM103" s="28">
        <f t="shared" si="51"/>
        <v>6.0507822585168644E-3</v>
      </c>
      <c r="AN103" s="29">
        <f t="shared" si="52"/>
        <v>4.5205014425462806E-2</v>
      </c>
      <c r="AO103" s="87">
        <f t="shared" si="53"/>
        <v>192.09323426535715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261629244953.66977</v>
      </c>
      <c r="C104" s="100"/>
      <c r="D104" s="84">
        <f>SUM(D87:D103)</f>
        <v>262808919645.57141</v>
      </c>
      <c r="E104" s="100"/>
      <c r="F104" s="26"/>
      <c r="G104" s="26"/>
      <c r="H104" s="84">
        <f>SUM(H87:H103)</f>
        <v>265560627351.42041</v>
      </c>
      <c r="I104" s="100"/>
      <c r="J104" s="26"/>
      <c r="K104" s="26"/>
      <c r="L104" s="84">
        <f>SUM(L87:L103)</f>
        <v>266521069013.38223</v>
      </c>
      <c r="M104" s="100"/>
      <c r="N104" s="26"/>
      <c r="O104" s="26"/>
      <c r="P104" s="84">
        <f>SUM(P87:P103)</f>
        <v>267709316021.45117</v>
      </c>
      <c r="Q104" s="100"/>
      <c r="R104" s="26"/>
      <c r="S104" s="26"/>
      <c r="T104" s="84">
        <f>SUM(T87:T103)</f>
        <v>266057367731.92365</v>
      </c>
      <c r="U104" s="100"/>
      <c r="V104" s="26"/>
      <c r="W104" s="26"/>
      <c r="X104" s="84">
        <f>SUM(X87:X103)</f>
        <v>267074063470.47803</v>
      </c>
      <c r="Y104" s="100"/>
      <c r="Z104" s="26"/>
      <c r="AA104" s="26"/>
      <c r="AB104" s="84">
        <f>SUM(AB87:AB103)</f>
        <v>283728506822.04895</v>
      </c>
      <c r="AC104" s="100"/>
      <c r="AD104" s="26"/>
      <c r="AE104" s="26"/>
      <c r="AF104" s="84">
        <f>SUM(AF87:AF103)</f>
        <v>285856181895.64563</v>
      </c>
      <c r="AG104" s="100"/>
      <c r="AH104" s="26"/>
      <c r="AI104" s="26"/>
      <c r="AJ104" s="27"/>
      <c r="AK104" s="27"/>
      <c r="AL104" s="28"/>
      <c r="AM104" s="28"/>
      <c r="AN104" s="29"/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2443162429.8099999</v>
      </c>
      <c r="C107" s="81">
        <v>70</v>
      </c>
      <c r="D107" s="80">
        <v>2452433088.3099999</v>
      </c>
      <c r="E107" s="81">
        <v>70</v>
      </c>
      <c r="F107" s="26">
        <f>((D107-B107)/B107)</f>
        <v>3.7945321960116099E-3</v>
      </c>
      <c r="G107" s="26">
        <f>((E107-C107)/C107)</f>
        <v>0</v>
      </c>
      <c r="H107" s="80">
        <v>2454182447</v>
      </c>
      <c r="I107" s="81">
        <v>70</v>
      </c>
      <c r="J107" s="26">
        <f t="shared" ref="J107:J110" si="89">((H107-D107)/D107)</f>
        <v>7.1331556336387569E-4</v>
      </c>
      <c r="K107" s="26">
        <f t="shared" ref="K107:K110" si="90">((I107-E107)/E107)</f>
        <v>0</v>
      </c>
      <c r="L107" s="80">
        <v>2307632307.77</v>
      </c>
      <c r="M107" s="81">
        <v>77</v>
      </c>
      <c r="N107" s="26">
        <f t="shared" ref="N107:N110" si="91">((L107-H107)/H107)</f>
        <v>-5.971444356516499E-2</v>
      </c>
      <c r="O107" s="26">
        <f t="shared" ref="O107:O110" si="92">((M107-I107)/I107)</f>
        <v>0.1</v>
      </c>
      <c r="P107" s="80">
        <v>2309180107.8699999</v>
      </c>
      <c r="Q107" s="81">
        <v>77</v>
      </c>
      <c r="R107" s="26">
        <f t="shared" ref="R107:R110" si="93">((P107-L107)/L107)</f>
        <v>6.707308156452508E-4</v>
      </c>
      <c r="S107" s="26">
        <f t="shared" ref="S107:S110" si="94">((Q107-M107)/M107)</f>
        <v>0</v>
      </c>
      <c r="T107" s="80">
        <v>2318439220.1999998</v>
      </c>
      <c r="U107" s="81">
        <v>77</v>
      </c>
      <c r="V107" s="26">
        <f t="shared" ref="V107:V110" si="95">((T107-P107)/P107)</f>
        <v>4.0096969043010586E-3</v>
      </c>
      <c r="W107" s="26">
        <f t="shared" ref="W107:W110" si="96">((U107-Q107)/Q107)</f>
        <v>0</v>
      </c>
      <c r="X107" s="80">
        <v>2320886640.0900002</v>
      </c>
      <c r="Y107" s="81">
        <v>77</v>
      </c>
      <c r="Z107" s="26">
        <f t="shared" ref="Z107:Z110" si="97">((X107-T107)/T107)</f>
        <v>1.0556325430818138E-3</v>
      </c>
      <c r="AA107" s="26">
        <f t="shared" ref="AA107:AA110" si="98">((Y107-U107)/U107)</f>
        <v>0</v>
      </c>
      <c r="AB107" s="80">
        <v>2324362383.0799999</v>
      </c>
      <c r="AC107" s="81">
        <v>77</v>
      </c>
      <c r="AD107" s="26">
        <f t="shared" ref="AD107:AD110" si="99">((AB107-X107)/X107)</f>
        <v>1.497592743204807E-3</v>
      </c>
      <c r="AE107" s="26">
        <f t="shared" ref="AE107:AE110" si="100">((AC107-Y107)/Y107)</f>
        <v>0</v>
      </c>
      <c r="AF107" s="80">
        <v>2326170486.5900002</v>
      </c>
      <c r="AG107" s="81">
        <v>77</v>
      </c>
      <c r="AH107" s="26">
        <f t="shared" ref="AH107:AH110" si="101">((AF107-AB107)/AB107)</f>
        <v>7.7789226119049509E-4</v>
      </c>
      <c r="AI107" s="26">
        <f t="shared" ref="AI107:AI110" si="102">((AG107-AC107)/AC107)</f>
        <v>0</v>
      </c>
      <c r="AJ107" s="27">
        <f t="shared" si="48"/>
        <v>-5.8993813172957587E-3</v>
      </c>
      <c r="AK107" s="27">
        <f t="shared" si="49"/>
        <v>1.2500000000000001E-2</v>
      </c>
      <c r="AL107" s="28">
        <f t="shared" si="50"/>
        <v>-5.1484626562027354E-2</v>
      </c>
      <c r="AM107" s="28">
        <f t="shared" si="51"/>
        <v>0.1</v>
      </c>
      <c r="AN107" s="29">
        <f t="shared" si="52"/>
        <v>2.1787251429985596E-2</v>
      </c>
      <c r="AO107" s="87">
        <f t="shared" si="53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10001590267.16</v>
      </c>
      <c r="C108" s="81">
        <v>36.6</v>
      </c>
      <c r="D108" s="80">
        <v>10027058749.26</v>
      </c>
      <c r="E108" s="81">
        <v>36.6</v>
      </c>
      <c r="F108" s="26">
        <f>((D108-B108)/B108)</f>
        <v>2.5464432574913189E-3</v>
      </c>
      <c r="G108" s="26">
        <f>((E108-C108)/C108)</f>
        <v>0</v>
      </c>
      <c r="H108" s="80">
        <v>10049412054.969999</v>
      </c>
      <c r="I108" s="81">
        <v>36.6</v>
      </c>
      <c r="J108" s="26">
        <f t="shared" si="89"/>
        <v>2.2292983684421681E-3</v>
      </c>
      <c r="K108" s="26">
        <f t="shared" si="90"/>
        <v>0</v>
      </c>
      <c r="L108" s="80">
        <v>10056853030.049999</v>
      </c>
      <c r="M108" s="81">
        <v>36.6</v>
      </c>
      <c r="N108" s="26">
        <f t="shared" si="91"/>
        <v>7.404388474965501E-4</v>
      </c>
      <c r="O108" s="26">
        <f t="shared" si="92"/>
        <v>0</v>
      </c>
      <c r="P108" s="80">
        <v>10048843407.200001</v>
      </c>
      <c r="Q108" s="81">
        <v>36.6</v>
      </c>
      <c r="R108" s="26">
        <f t="shared" si="93"/>
        <v>-7.9643431459777963E-4</v>
      </c>
      <c r="S108" s="26">
        <f t="shared" si="94"/>
        <v>0</v>
      </c>
      <c r="T108" s="80">
        <v>10055062313.280001</v>
      </c>
      <c r="U108" s="81">
        <v>36.6</v>
      </c>
      <c r="V108" s="26">
        <f t="shared" si="95"/>
        <v>6.1886784657665919E-4</v>
      </c>
      <c r="W108" s="26">
        <f t="shared" si="96"/>
        <v>0</v>
      </c>
      <c r="X108" s="80">
        <v>10077006517.459999</v>
      </c>
      <c r="Y108" s="81">
        <v>36.6</v>
      </c>
      <c r="Z108" s="26">
        <f t="shared" si="97"/>
        <v>2.1824035989330545E-3</v>
      </c>
      <c r="AA108" s="26">
        <f t="shared" si="98"/>
        <v>0</v>
      </c>
      <c r="AB108" s="80">
        <v>9716607080.6399994</v>
      </c>
      <c r="AC108" s="81">
        <v>36.6</v>
      </c>
      <c r="AD108" s="26">
        <f t="shared" si="99"/>
        <v>-3.5764533464928396E-2</v>
      </c>
      <c r="AE108" s="26">
        <f t="shared" si="100"/>
        <v>0</v>
      </c>
      <c r="AF108" s="80">
        <v>9720988853.4200001</v>
      </c>
      <c r="AG108" s="81">
        <v>36.6</v>
      </c>
      <c r="AH108" s="26">
        <f t="shared" si="101"/>
        <v>4.5095708240906605E-4</v>
      </c>
      <c r="AI108" s="26">
        <f t="shared" si="102"/>
        <v>0</v>
      </c>
      <c r="AJ108" s="27">
        <f t="shared" si="48"/>
        <v>-3.4740698472721697E-3</v>
      </c>
      <c r="AK108" s="27">
        <f t="shared" si="49"/>
        <v>0</v>
      </c>
      <c r="AL108" s="28">
        <f t="shared" si="50"/>
        <v>-3.0524394390587191E-2</v>
      </c>
      <c r="AM108" s="28">
        <f t="shared" si="51"/>
        <v>0</v>
      </c>
      <c r="AN108" s="29">
        <f t="shared" si="52"/>
        <v>1.3095989083292571E-2</v>
      </c>
      <c r="AO108" s="87">
        <f t="shared" si="53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30678842492.18</v>
      </c>
      <c r="C109" s="81">
        <v>11.49</v>
      </c>
      <c r="D109" s="80">
        <v>30681646615.310001</v>
      </c>
      <c r="E109" s="81">
        <v>11.49</v>
      </c>
      <c r="F109" s="26">
        <f>((D109-B109)/B109)</f>
        <v>9.1402507467999673E-5</v>
      </c>
      <c r="G109" s="26">
        <f>((E109-C109)/C109)</f>
        <v>0</v>
      </c>
      <c r="H109" s="80">
        <v>25623640030.860001</v>
      </c>
      <c r="I109" s="81">
        <v>9.6</v>
      </c>
      <c r="J109" s="26">
        <f t="shared" si="89"/>
        <v>-0.16485446977040921</v>
      </c>
      <c r="K109" s="26">
        <f t="shared" si="90"/>
        <v>-0.164490861618799</v>
      </c>
      <c r="L109" s="80">
        <v>25650547854.529999</v>
      </c>
      <c r="M109" s="81">
        <v>9.61</v>
      </c>
      <c r="N109" s="26">
        <f t="shared" si="91"/>
        <v>1.0501171432939097E-3</v>
      </c>
      <c r="O109" s="26">
        <f t="shared" si="92"/>
        <v>1.0416666666666445E-3</v>
      </c>
      <c r="P109" s="80">
        <v>25691677537.200001</v>
      </c>
      <c r="Q109" s="81">
        <v>9.6199999999999992</v>
      </c>
      <c r="R109" s="26">
        <f t="shared" si="93"/>
        <v>1.6034621522806305E-3</v>
      </c>
      <c r="S109" s="26">
        <f t="shared" si="94"/>
        <v>1.040582726326721E-3</v>
      </c>
      <c r="T109" s="80">
        <v>25693395246.790001</v>
      </c>
      <c r="U109" s="81">
        <v>9.6199999999999992</v>
      </c>
      <c r="V109" s="26">
        <f t="shared" si="95"/>
        <v>6.6858599930386513E-5</v>
      </c>
      <c r="W109" s="26">
        <f t="shared" si="96"/>
        <v>0</v>
      </c>
      <c r="X109" s="80">
        <v>25708939741.310001</v>
      </c>
      <c r="Y109" s="81">
        <v>9.6300000000000008</v>
      </c>
      <c r="Z109" s="26">
        <f t="shared" si="97"/>
        <v>6.0499962619547161E-4</v>
      </c>
      <c r="AA109" s="26">
        <f t="shared" si="98"/>
        <v>1.039501039501202E-3</v>
      </c>
      <c r="AB109" s="80">
        <v>25702386482.599998</v>
      </c>
      <c r="AC109" s="81">
        <v>9.6300000000000008</v>
      </c>
      <c r="AD109" s="26">
        <f t="shared" si="99"/>
        <v>-2.5490194367964927E-4</v>
      </c>
      <c r="AE109" s="26">
        <f t="shared" si="100"/>
        <v>0</v>
      </c>
      <c r="AF109" s="80">
        <v>25713100270.900002</v>
      </c>
      <c r="AG109" s="81">
        <v>9.6300000000000008</v>
      </c>
      <c r="AH109" s="26">
        <f t="shared" si="101"/>
        <v>4.1684021471142656E-4</v>
      </c>
      <c r="AI109" s="26">
        <f t="shared" si="102"/>
        <v>0</v>
      </c>
      <c r="AJ109" s="27">
        <f t="shared" si="48"/>
        <v>-2.0159461433776126E-2</v>
      </c>
      <c r="AK109" s="27">
        <f t="shared" si="49"/>
        <v>-2.0171138898288053E-2</v>
      </c>
      <c r="AL109" s="28">
        <f t="shared" si="50"/>
        <v>-0.16193871230922521</v>
      </c>
      <c r="AM109" s="28">
        <f t="shared" si="51"/>
        <v>-0.16187989556135765</v>
      </c>
      <c r="AN109" s="29">
        <f t="shared" si="52"/>
        <v>5.8468619834642785E-2</v>
      </c>
      <c r="AO109" s="87">
        <f t="shared" si="53"/>
        <v>5.8316247729487326E-2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7463592715</v>
      </c>
      <c r="C110" s="81">
        <v>100</v>
      </c>
      <c r="D110" s="80">
        <v>7463592715</v>
      </c>
      <c r="E110" s="81">
        <v>100</v>
      </c>
      <c r="F110" s="26">
        <f>((D110-B110)/B110)</f>
        <v>0</v>
      </c>
      <c r="G110" s="26">
        <f>((E110-C110)/C110)</f>
        <v>0</v>
      </c>
      <c r="H110" s="80">
        <v>7463592715</v>
      </c>
      <c r="I110" s="81">
        <v>100</v>
      </c>
      <c r="J110" s="26">
        <f t="shared" si="89"/>
        <v>0</v>
      </c>
      <c r="K110" s="26">
        <f t="shared" si="90"/>
        <v>0</v>
      </c>
      <c r="L110" s="80">
        <v>7463592715</v>
      </c>
      <c r="M110" s="81">
        <v>100</v>
      </c>
      <c r="N110" s="26">
        <f t="shared" si="91"/>
        <v>0</v>
      </c>
      <c r="O110" s="26">
        <f t="shared" si="92"/>
        <v>0</v>
      </c>
      <c r="P110" s="80">
        <v>7511812185.1700001</v>
      </c>
      <c r="Q110" s="81">
        <v>101.31</v>
      </c>
      <c r="R110" s="26">
        <f t="shared" si="93"/>
        <v>6.4606245291347029E-3</v>
      </c>
      <c r="S110" s="26">
        <f t="shared" si="94"/>
        <v>1.3100000000000023E-2</v>
      </c>
      <c r="T110" s="80">
        <v>7511812185.1700001</v>
      </c>
      <c r="U110" s="81">
        <v>101.31</v>
      </c>
      <c r="V110" s="26">
        <f t="shared" si="95"/>
        <v>0</v>
      </c>
      <c r="W110" s="26">
        <f t="shared" si="96"/>
        <v>0</v>
      </c>
      <c r="X110" s="80">
        <v>7511812185.1700001</v>
      </c>
      <c r="Y110" s="81">
        <v>101.31</v>
      </c>
      <c r="Z110" s="26">
        <f t="shared" si="97"/>
        <v>0</v>
      </c>
      <c r="AA110" s="26">
        <f t="shared" si="98"/>
        <v>0</v>
      </c>
      <c r="AB110" s="80">
        <v>7511812185.1700001</v>
      </c>
      <c r="AC110" s="81">
        <v>101.31</v>
      </c>
      <c r="AD110" s="26">
        <f t="shared" si="99"/>
        <v>0</v>
      </c>
      <c r="AE110" s="26">
        <f t="shared" si="100"/>
        <v>0</v>
      </c>
      <c r="AF110" s="80">
        <v>7511812185.1700001</v>
      </c>
      <c r="AG110" s="81">
        <v>101.31</v>
      </c>
      <c r="AH110" s="26">
        <f t="shared" si="101"/>
        <v>0</v>
      </c>
      <c r="AI110" s="26">
        <f t="shared" si="102"/>
        <v>0</v>
      </c>
      <c r="AJ110" s="27">
        <f t="shared" si="48"/>
        <v>8.0757806614183787E-4</v>
      </c>
      <c r="AK110" s="27">
        <f t="shared" si="49"/>
        <v>1.6375000000000029E-3</v>
      </c>
      <c r="AL110" s="28">
        <f t="shared" si="50"/>
        <v>6.4606245291347029E-3</v>
      </c>
      <c r="AM110" s="28">
        <f t="shared" si="51"/>
        <v>1.3100000000000023E-2</v>
      </c>
      <c r="AN110" s="29">
        <f t="shared" si="52"/>
        <v>2.2841757076256471E-3</v>
      </c>
      <c r="AO110" s="87">
        <f t="shared" si="53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50587187904.150002</v>
      </c>
      <c r="C111" s="100"/>
      <c r="D111" s="75">
        <f>SUM(D107:D110)</f>
        <v>50624731167.880005</v>
      </c>
      <c r="E111" s="100"/>
      <c r="F111" s="26">
        <f>((D111-B111)/B111)</f>
        <v>7.421496486647647E-4</v>
      </c>
      <c r="G111" s="26"/>
      <c r="H111" s="75">
        <f>SUM(H107:H110)</f>
        <v>45590827247.830002</v>
      </c>
      <c r="I111" s="100"/>
      <c r="J111" s="26">
        <f>((H111-D111)/D111)</f>
        <v>-9.9435667191135155E-2</v>
      </c>
      <c r="K111" s="26"/>
      <c r="L111" s="75">
        <f>SUM(L107:L110)</f>
        <v>45478625907.349998</v>
      </c>
      <c r="M111" s="100"/>
      <c r="N111" s="26">
        <f>((L111-H111)/H111)</f>
        <v>-2.461050769491002E-3</v>
      </c>
      <c r="O111" s="26"/>
      <c r="P111" s="75">
        <f>SUM(P107:P110)</f>
        <v>45561513237.440002</v>
      </c>
      <c r="Q111" s="100"/>
      <c r="R111" s="26">
        <f>((P111-L111)/L111)</f>
        <v>1.822555726702556E-3</v>
      </c>
      <c r="S111" s="26"/>
      <c r="T111" s="75">
        <f>SUM(T107:T110)</f>
        <v>45578708965.440002</v>
      </c>
      <c r="U111" s="100"/>
      <c r="V111" s="26">
        <f>((T111-P111)/P111)</f>
        <v>3.7741784190498476E-4</v>
      </c>
      <c r="W111" s="26"/>
      <c r="X111" s="75">
        <f>SUM(X107:X110)</f>
        <v>45618645084.029999</v>
      </c>
      <c r="Y111" s="100"/>
      <c r="Z111" s="26">
        <f>((X111-T111)/T111)</f>
        <v>8.7620118025453174E-4</v>
      </c>
      <c r="AA111" s="26"/>
      <c r="AB111" s="75">
        <f>SUM(AB107:AB110)</f>
        <v>45255168131.489998</v>
      </c>
      <c r="AC111" s="100"/>
      <c r="AD111" s="26">
        <f>((AB111-X111)/X111)</f>
        <v>-7.9677279294567555E-3</v>
      </c>
      <c r="AE111" s="26"/>
      <c r="AF111" s="75">
        <f>SUM(AF107:AF110)</f>
        <v>45272071796.080002</v>
      </c>
      <c r="AG111" s="100"/>
      <c r="AH111" s="26">
        <f>((AF111-AB111)/AB111)</f>
        <v>3.7351898772953302E-4</v>
      </c>
      <c r="AI111" s="26"/>
      <c r="AJ111" s="27">
        <f t="shared" si="48"/>
        <v>-1.320907531310332E-2</v>
      </c>
      <c r="AK111" s="27"/>
      <c r="AL111" s="28">
        <f t="shared" si="50"/>
        <v>-0.10573210461206592</v>
      </c>
      <c r="AM111" s="28"/>
      <c r="AN111" s="29">
        <f t="shared" si="52"/>
        <v>3.4981787483170594E-2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253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1705085639.9100001</v>
      </c>
      <c r="C113" s="71">
        <v>3620.29</v>
      </c>
      <c r="D113" s="80">
        <v>1671457443.29</v>
      </c>
      <c r="E113" s="71">
        <v>3550.79</v>
      </c>
      <c r="F113" s="26">
        <f>((D113-B113)/B113)</f>
        <v>-1.972229185026456E-2</v>
      </c>
      <c r="G113" s="26">
        <f>((E113-C113)/C113)</f>
        <v>-1.9197357117799956E-2</v>
      </c>
      <c r="H113" s="80">
        <v>1695784851.9300001</v>
      </c>
      <c r="I113" s="71">
        <v>3571.47</v>
      </c>
      <c r="J113" s="26">
        <f t="shared" ref="J113:J134" si="103">((H113-D113)/D113)</f>
        <v>1.4554608457224878E-2</v>
      </c>
      <c r="K113" s="26">
        <f t="shared" ref="K113:K134" si="104">((I113-E113)/E113)</f>
        <v>5.8240560551313476E-3</v>
      </c>
      <c r="L113" s="80">
        <v>1722350760.0699999</v>
      </c>
      <c r="M113" s="71">
        <v>3640.86</v>
      </c>
      <c r="N113" s="26">
        <f t="shared" ref="N113:N134" si="105">((L113-H113)/H113)</f>
        <v>1.5665848241163835E-2</v>
      </c>
      <c r="O113" s="26">
        <f t="shared" ref="O113:O134" si="106">((M113-I113)/I113)</f>
        <v>1.9428974623894455E-2</v>
      </c>
      <c r="P113" s="80">
        <v>1732974493.45</v>
      </c>
      <c r="Q113" s="71">
        <v>3664.58</v>
      </c>
      <c r="R113" s="26">
        <f t="shared" ref="R113:R134" si="107">((P113-L113)/L113)</f>
        <v>6.1681590221310924E-3</v>
      </c>
      <c r="S113" s="26">
        <f t="shared" ref="S113:S134" si="108">((Q113-M113)/M113)</f>
        <v>6.514944271408348E-3</v>
      </c>
      <c r="T113" s="80">
        <v>1751940774.1500001</v>
      </c>
      <c r="U113" s="71">
        <v>3701.43</v>
      </c>
      <c r="V113" s="26">
        <f t="shared" ref="V113:V134" si="109">((T113-P113)/P113)</f>
        <v>1.0944350751661691E-2</v>
      </c>
      <c r="W113" s="26">
        <f t="shared" ref="W113:W134" si="110">((U113-Q113)/Q113)</f>
        <v>1.0055722620327544E-2</v>
      </c>
      <c r="X113" s="80">
        <v>1772649266.4000001</v>
      </c>
      <c r="Y113" s="71">
        <v>3742.18</v>
      </c>
      <c r="Z113" s="26">
        <f t="shared" ref="Z113:Z134" si="111">((X113-T113)/T113)</f>
        <v>1.1820315250124403E-2</v>
      </c>
      <c r="AA113" s="26">
        <f t="shared" ref="AA113:AA134" si="112">((Y113-U113)/U113)</f>
        <v>1.1009258583844623E-2</v>
      </c>
      <c r="AB113" s="80">
        <v>1805573876.4300001</v>
      </c>
      <c r="AC113" s="71">
        <v>3888.72</v>
      </c>
      <c r="AD113" s="26">
        <f t="shared" ref="AD113:AD134" si="113">((AB113-X113)/X113)</f>
        <v>1.8573674247960623E-2</v>
      </c>
      <c r="AE113" s="26">
        <f t="shared" ref="AE113:AE134" si="114">((AC113-Y113)/Y113)</f>
        <v>3.9158992886499308E-2</v>
      </c>
      <c r="AF113" s="80">
        <v>1774318666.6600001</v>
      </c>
      <c r="AG113" s="71">
        <v>3865.57</v>
      </c>
      <c r="AH113" s="26">
        <f t="shared" ref="AH113:AH134" si="115">((AF113-AB113)/AB113)</f>
        <v>-1.731040207105683E-2</v>
      </c>
      <c r="AI113" s="26">
        <f t="shared" ref="AI113:AI134" si="116">((AG113-AC113)/AC113)</f>
        <v>-5.9531156781665014E-3</v>
      </c>
      <c r="AJ113" s="27">
        <f t="shared" si="48"/>
        <v>5.0867827561181418E-3</v>
      </c>
      <c r="AK113" s="27">
        <f t="shared" si="49"/>
        <v>8.3551845306423962E-3</v>
      </c>
      <c r="AL113" s="28">
        <f t="shared" si="50"/>
        <v>6.1539839846316433E-2</v>
      </c>
      <c r="AM113" s="28">
        <f t="shared" si="51"/>
        <v>8.86506946341519E-2</v>
      </c>
      <c r="AN113" s="29">
        <f t="shared" si="52"/>
        <v>1.503043389005314E-2</v>
      </c>
      <c r="AO113" s="87">
        <f t="shared" si="53"/>
        <v>1.7134353449196393E-2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189880367.28999999</v>
      </c>
      <c r="C114" s="71">
        <v>145.69</v>
      </c>
      <c r="D114" s="80">
        <v>189442686.41</v>
      </c>
      <c r="E114" s="71">
        <v>145.31</v>
      </c>
      <c r="F114" s="26">
        <f>((D114-B114)/B114)</f>
        <v>-2.305034934609828E-3</v>
      </c>
      <c r="G114" s="26">
        <f>((E114-C114)/C114)</f>
        <v>-2.608277850229909E-3</v>
      </c>
      <c r="H114" s="80">
        <v>189298690.31999999</v>
      </c>
      <c r="I114" s="71">
        <v>143.54</v>
      </c>
      <c r="J114" s="26">
        <f t="shared" si="103"/>
        <v>-7.6010371647898328E-4</v>
      </c>
      <c r="K114" s="26">
        <f t="shared" si="104"/>
        <v>-1.2180854724382425E-2</v>
      </c>
      <c r="L114" s="80">
        <v>193892175.91</v>
      </c>
      <c r="M114" s="71">
        <v>147.01</v>
      </c>
      <c r="N114" s="26">
        <f t="shared" si="105"/>
        <v>2.4265807556486236E-2</v>
      </c>
      <c r="O114" s="26">
        <f t="shared" si="106"/>
        <v>2.417444614741535E-2</v>
      </c>
      <c r="P114" s="80">
        <v>198948265.66999999</v>
      </c>
      <c r="Q114" s="71">
        <v>152.63</v>
      </c>
      <c r="R114" s="26">
        <f t="shared" si="107"/>
        <v>2.6076811693252148E-2</v>
      </c>
      <c r="S114" s="26">
        <f t="shared" si="108"/>
        <v>3.8228691925719371E-2</v>
      </c>
      <c r="T114" s="80">
        <v>202020343.37</v>
      </c>
      <c r="U114" s="71">
        <v>154.91999999999999</v>
      </c>
      <c r="V114" s="26">
        <f t="shared" si="109"/>
        <v>1.5441590755537136E-2</v>
      </c>
      <c r="W114" s="26">
        <f t="shared" si="110"/>
        <v>1.5003603485553248E-2</v>
      </c>
      <c r="X114" s="80">
        <v>202728069.36000001</v>
      </c>
      <c r="Y114" s="71">
        <v>155.47</v>
      </c>
      <c r="Z114" s="26">
        <f t="shared" si="111"/>
        <v>3.5032411993469897E-3</v>
      </c>
      <c r="AA114" s="26">
        <f t="shared" si="112"/>
        <v>3.5502194681126479E-3</v>
      </c>
      <c r="AB114" s="80">
        <v>208475099.19</v>
      </c>
      <c r="AC114" s="71">
        <v>159.9</v>
      </c>
      <c r="AD114" s="26">
        <f t="shared" si="113"/>
        <v>2.8348466239248474E-2</v>
      </c>
      <c r="AE114" s="26">
        <f t="shared" si="114"/>
        <v>2.8494243262365774E-2</v>
      </c>
      <c r="AF114" s="80">
        <v>206329092.65000001</v>
      </c>
      <c r="AG114" s="71">
        <v>158.25</v>
      </c>
      <c r="AH114" s="26">
        <f t="shared" si="115"/>
        <v>-1.0293826688837139E-2</v>
      </c>
      <c r="AI114" s="26">
        <f t="shared" si="116"/>
        <v>-1.0318949343339623E-2</v>
      </c>
      <c r="AJ114" s="27">
        <f t="shared" si="48"/>
        <v>1.0534619012993129E-2</v>
      </c>
      <c r="AK114" s="27">
        <f t="shared" si="49"/>
        <v>1.0542890296401805E-2</v>
      </c>
      <c r="AL114" s="28">
        <f t="shared" si="50"/>
        <v>8.913728241508212E-2</v>
      </c>
      <c r="AM114" s="28">
        <f t="shared" si="51"/>
        <v>8.9050994425710531E-2</v>
      </c>
      <c r="AN114" s="29">
        <f t="shared" si="52"/>
        <v>1.4867071554046263E-2</v>
      </c>
      <c r="AO114" s="87">
        <f t="shared" si="53"/>
        <v>1.8776533881034316E-2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949539618.65999997</v>
      </c>
      <c r="C115" s="71">
        <v>1.4484999999999999</v>
      </c>
      <c r="D115" s="71">
        <v>938425736.05999994</v>
      </c>
      <c r="E115" s="71">
        <v>1.4315</v>
      </c>
      <c r="F115" s="26">
        <f>((D115-B115)/B115)</f>
        <v>-1.1704495927915098E-2</v>
      </c>
      <c r="G115" s="26">
        <f>((E115-C115)/C115)</f>
        <v>-1.1736278909216365E-2</v>
      </c>
      <c r="H115" s="71">
        <v>936570818.21000004</v>
      </c>
      <c r="I115" s="71">
        <v>1.4285000000000001</v>
      </c>
      <c r="J115" s="26">
        <f t="shared" si="103"/>
        <v>-1.976627215902897E-3</v>
      </c>
      <c r="K115" s="26">
        <f t="shared" si="104"/>
        <v>-2.095703807195174E-3</v>
      </c>
      <c r="L115" s="71">
        <v>947913257.94000006</v>
      </c>
      <c r="M115" s="71">
        <v>1.4458</v>
      </c>
      <c r="N115" s="26">
        <f t="shared" si="105"/>
        <v>1.2110605529732393E-2</v>
      </c>
      <c r="O115" s="26">
        <f t="shared" si="106"/>
        <v>1.2110605530276423E-2</v>
      </c>
      <c r="P115" s="71">
        <v>949900568.55999994</v>
      </c>
      <c r="Q115" s="71">
        <v>1.4489000000000001</v>
      </c>
      <c r="R115" s="26">
        <f t="shared" si="107"/>
        <v>2.0965110503029551E-3</v>
      </c>
      <c r="S115" s="26">
        <f t="shared" si="108"/>
        <v>2.1441416516808014E-3</v>
      </c>
      <c r="T115" s="71">
        <v>1018648307.33</v>
      </c>
      <c r="U115" s="71">
        <v>1.4611000000000001</v>
      </c>
      <c r="V115" s="26">
        <f t="shared" si="109"/>
        <v>7.2373615771404484E-2</v>
      </c>
      <c r="W115" s="26">
        <f t="shared" si="110"/>
        <v>8.4201808268341422E-3</v>
      </c>
      <c r="X115" s="71">
        <v>1052160344.41</v>
      </c>
      <c r="Y115" s="71">
        <v>1.5093000000000001</v>
      </c>
      <c r="Z115" s="26">
        <f t="shared" si="111"/>
        <v>3.2898535086990928E-2</v>
      </c>
      <c r="AA115" s="26">
        <f t="shared" si="112"/>
        <v>3.298884402162755E-2</v>
      </c>
      <c r="AB115" s="71">
        <v>1125764977.3099999</v>
      </c>
      <c r="AC115" s="71">
        <v>1.615</v>
      </c>
      <c r="AD115" s="26">
        <f t="shared" si="113"/>
        <v>6.9955718528124017E-2</v>
      </c>
      <c r="AE115" s="26">
        <f t="shared" si="114"/>
        <v>7.0032465381302519E-2</v>
      </c>
      <c r="AF115" s="71">
        <v>1113293157.3199999</v>
      </c>
      <c r="AG115" s="71">
        <v>1.5967</v>
      </c>
      <c r="AH115" s="26">
        <f t="shared" si="115"/>
        <v>-1.1078529037029784E-2</v>
      </c>
      <c r="AI115" s="26">
        <f t="shared" si="116"/>
        <v>-1.1331269349845191E-2</v>
      </c>
      <c r="AJ115" s="27">
        <f t="shared" si="48"/>
        <v>2.0584416723213376E-2</v>
      </c>
      <c r="AK115" s="27">
        <f t="shared" si="49"/>
        <v>1.2566623168183088E-2</v>
      </c>
      <c r="AL115" s="28">
        <f t="shared" si="50"/>
        <v>0.18634124634537894</v>
      </c>
      <c r="AM115" s="28">
        <f t="shared" si="51"/>
        <v>0.1154034229828851</v>
      </c>
      <c r="AN115" s="29">
        <f t="shared" si="52"/>
        <v>3.4307452212906597E-2</v>
      </c>
      <c r="AO115" s="87">
        <f t="shared" si="53"/>
        <v>2.7313375403448265E-2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4754990063.9700003</v>
      </c>
      <c r="C116" s="71">
        <v>491.47620000000001</v>
      </c>
      <c r="D116" s="71">
        <v>4736345461.9200001</v>
      </c>
      <c r="E116" s="71">
        <v>491.52350000000001</v>
      </c>
      <c r="F116" s="26">
        <f>((D116-B116)/B116)</f>
        <v>-3.9210601492684471E-3</v>
      </c>
      <c r="G116" s="26">
        <f>((E116-C116)/C116)</f>
        <v>9.6240672488325985E-5</v>
      </c>
      <c r="H116" s="71">
        <v>4715803134.6300001</v>
      </c>
      <c r="I116" s="71">
        <v>490.05669999999998</v>
      </c>
      <c r="J116" s="26">
        <f t="shared" si="103"/>
        <v>-4.3371682777701348E-3</v>
      </c>
      <c r="K116" s="26">
        <f t="shared" si="104"/>
        <v>-2.9841909898510135E-3</v>
      </c>
      <c r="L116" s="71">
        <v>4776692775.7700005</v>
      </c>
      <c r="M116" s="71">
        <v>496.5453</v>
      </c>
      <c r="N116" s="26">
        <f t="shared" si="105"/>
        <v>1.2911828463080598E-2</v>
      </c>
      <c r="O116" s="26">
        <f t="shared" si="106"/>
        <v>1.3240508700319819E-2</v>
      </c>
      <c r="P116" s="71">
        <v>4745346335.0799999</v>
      </c>
      <c r="Q116" s="71">
        <v>501.4221</v>
      </c>
      <c r="R116" s="26">
        <f t="shared" si="107"/>
        <v>-6.5623732070454336E-3</v>
      </c>
      <c r="S116" s="26">
        <f t="shared" si="108"/>
        <v>9.8214603984772449E-3</v>
      </c>
      <c r="T116" s="71">
        <v>4846351005.46</v>
      </c>
      <c r="U116" s="71">
        <v>512.80560000000003</v>
      </c>
      <c r="V116" s="26">
        <f t="shared" si="109"/>
        <v>2.1284994444625151E-2</v>
      </c>
      <c r="W116" s="26">
        <f t="shared" si="110"/>
        <v>2.2702429749307074E-2</v>
      </c>
      <c r="X116" s="71">
        <v>4906783310.4899998</v>
      </c>
      <c r="Y116" s="71">
        <v>518.96559999999999</v>
      </c>
      <c r="Z116" s="26">
        <f t="shared" si="111"/>
        <v>1.2469650869678122E-2</v>
      </c>
      <c r="AA116" s="26">
        <f t="shared" si="112"/>
        <v>1.2012349319118137E-2</v>
      </c>
      <c r="AB116" s="71">
        <v>5036932237.3199997</v>
      </c>
      <c r="AC116" s="71">
        <v>536.33109999999999</v>
      </c>
      <c r="AD116" s="26">
        <f t="shared" si="113"/>
        <v>2.652428660376344E-2</v>
      </c>
      <c r="AE116" s="26">
        <f t="shared" si="114"/>
        <v>3.3461755461248292E-2</v>
      </c>
      <c r="AF116" s="71">
        <v>4948063361.9899998</v>
      </c>
      <c r="AG116" s="71">
        <v>537.24329999999998</v>
      </c>
      <c r="AH116" s="26">
        <f t="shared" si="115"/>
        <v>-1.7643452630064442E-2</v>
      </c>
      <c r="AI116" s="26">
        <f t="shared" si="116"/>
        <v>1.7008150375765723E-3</v>
      </c>
      <c r="AJ116" s="27">
        <f t="shared" si="48"/>
        <v>5.0908382646248562E-3</v>
      </c>
      <c r="AK116" s="27">
        <f t="shared" si="49"/>
        <v>1.1256421043585558E-2</v>
      </c>
      <c r="AL116" s="28">
        <f t="shared" si="50"/>
        <v>4.470068785568998E-2</v>
      </c>
      <c r="AM116" s="28">
        <f t="shared" si="51"/>
        <v>9.3016508874957077E-2</v>
      </c>
      <c r="AN116" s="29">
        <f t="shared" si="52"/>
        <v>1.539946708589616E-2</v>
      </c>
      <c r="AO116" s="87">
        <f t="shared" si="53"/>
        <v>1.2243420381555448E-2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2502427590.5</v>
      </c>
      <c r="C117" s="71">
        <v>13.5991</v>
      </c>
      <c r="D117" s="71">
        <v>2484592858.71</v>
      </c>
      <c r="E117" s="71">
        <v>13.5871</v>
      </c>
      <c r="F117" s="26">
        <f>((D117-B117)/B117)</f>
        <v>-7.1269721680284363E-3</v>
      </c>
      <c r="G117" s="26">
        <f>((E117-C117)/C117)</f>
        <v>-8.8241133604433054E-4</v>
      </c>
      <c r="H117" s="71">
        <v>2491819975.3099999</v>
      </c>
      <c r="I117" s="71">
        <v>13.568899999999999</v>
      </c>
      <c r="J117" s="26">
        <f t="shared" si="103"/>
        <v>2.9087729905785133E-3</v>
      </c>
      <c r="K117" s="26">
        <f t="shared" si="104"/>
        <v>-1.3395058548181891E-3</v>
      </c>
      <c r="L117" s="71">
        <v>2530792177.5999999</v>
      </c>
      <c r="M117" s="71">
        <v>13.8239</v>
      </c>
      <c r="N117" s="26">
        <f t="shared" si="105"/>
        <v>1.5640055331505857E-2</v>
      </c>
      <c r="O117" s="26">
        <f t="shared" si="106"/>
        <v>1.8792975112205176E-2</v>
      </c>
      <c r="P117" s="71">
        <v>2536854878.23</v>
      </c>
      <c r="Q117" s="71">
        <v>13.811299999999999</v>
      </c>
      <c r="R117" s="26">
        <f t="shared" si="107"/>
        <v>2.3955742726174747E-3</v>
      </c>
      <c r="S117" s="26">
        <f t="shared" si="108"/>
        <v>-9.1146492668500441E-4</v>
      </c>
      <c r="T117" s="71">
        <v>2548631752.4000001</v>
      </c>
      <c r="U117" s="71">
        <v>13.8986</v>
      </c>
      <c r="V117" s="26">
        <f t="shared" si="109"/>
        <v>4.6423129170940084E-3</v>
      </c>
      <c r="W117" s="26">
        <f t="shared" si="110"/>
        <v>6.3209111379812777E-3</v>
      </c>
      <c r="X117" s="71">
        <v>2582459618.4499998</v>
      </c>
      <c r="Y117" s="71">
        <v>14.1122</v>
      </c>
      <c r="Z117" s="26">
        <f t="shared" si="111"/>
        <v>1.3272951660491802E-2</v>
      </c>
      <c r="AA117" s="26">
        <f t="shared" si="112"/>
        <v>1.5368454376699781E-2</v>
      </c>
      <c r="AB117" s="71">
        <v>2679735974.0100002</v>
      </c>
      <c r="AC117" s="71">
        <v>14.619400000000001</v>
      </c>
      <c r="AD117" s="26">
        <f t="shared" si="113"/>
        <v>3.7668103255138599E-2</v>
      </c>
      <c r="AE117" s="26">
        <f t="shared" si="114"/>
        <v>3.5940533722594703E-2</v>
      </c>
      <c r="AF117" s="71">
        <v>2663845357.9000001</v>
      </c>
      <c r="AG117" s="71">
        <v>14.6854</v>
      </c>
      <c r="AH117" s="26">
        <f t="shared" si="115"/>
        <v>-5.9299185681420544E-3</v>
      </c>
      <c r="AI117" s="26">
        <f t="shared" si="116"/>
        <v>4.5145491607041979E-3</v>
      </c>
      <c r="AJ117" s="27">
        <f t="shared" si="48"/>
        <v>7.9338599614069711E-3</v>
      </c>
      <c r="AK117" s="27">
        <f t="shared" si="49"/>
        <v>9.7255051740797009E-3</v>
      </c>
      <c r="AL117" s="28">
        <f t="shared" si="50"/>
        <v>7.2145622797558831E-2</v>
      </c>
      <c r="AM117" s="28">
        <f t="shared" si="51"/>
        <v>8.0834026392681294E-2</v>
      </c>
      <c r="AN117" s="29">
        <f t="shared" si="52"/>
        <v>1.4431156672935019E-2</v>
      </c>
      <c r="AO117" s="87">
        <f t="shared" si="53"/>
        <v>1.3028224450814163E-2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4310434963.6099997</v>
      </c>
      <c r="C118" s="71">
        <v>187.3</v>
      </c>
      <c r="D118" s="71">
        <v>4370995396.0900002</v>
      </c>
      <c r="E118" s="71">
        <v>186.74</v>
      </c>
      <c r="F118" s="26">
        <f>((D118-B118)/B118)</f>
        <v>1.4049726533695567E-2</v>
      </c>
      <c r="G118" s="26">
        <f>((E118-C118)/C118)</f>
        <v>-2.9898558462359971E-3</v>
      </c>
      <c r="H118" s="71">
        <v>4384145003.3000002</v>
      </c>
      <c r="I118" s="71">
        <v>187.33</v>
      </c>
      <c r="J118" s="26">
        <f t="shared" si="103"/>
        <v>3.00837818812685E-3</v>
      </c>
      <c r="K118" s="26">
        <f t="shared" si="104"/>
        <v>3.1594730641533865E-3</v>
      </c>
      <c r="L118" s="71">
        <v>4463585675.6800003</v>
      </c>
      <c r="M118" s="71">
        <v>190.79</v>
      </c>
      <c r="N118" s="26">
        <f t="shared" si="105"/>
        <v>1.8119991998486396E-2</v>
      </c>
      <c r="O118" s="26">
        <f t="shared" si="106"/>
        <v>1.8470079538781718E-2</v>
      </c>
      <c r="P118" s="71">
        <v>4481266575.0900002</v>
      </c>
      <c r="Q118" s="71">
        <v>191.54</v>
      </c>
      <c r="R118" s="26">
        <f t="shared" si="107"/>
        <v>3.9611426092557907E-3</v>
      </c>
      <c r="S118" s="26">
        <f t="shared" si="108"/>
        <v>3.9310236385554798E-3</v>
      </c>
      <c r="T118" s="71">
        <v>4545279218.4399996</v>
      </c>
      <c r="U118" s="71">
        <v>194.17</v>
      </c>
      <c r="V118" s="26">
        <f t="shared" si="109"/>
        <v>1.4284497982295067E-2</v>
      </c>
      <c r="W118" s="26">
        <f t="shared" si="110"/>
        <v>1.3730813407121205E-2</v>
      </c>
      <c r="X118" s="71">
        <v>4597211440.9099998</v>
      </c>
      <c r="Y118" s="71">
        <v>196.42</v>
      </c>
      <c r="Z118" s="26">
        <f t="shared" si="111"/>
        <v>1.1425529648280683E-2</v>
      </c>
      <c r="AA118" s="26">
        <f t="shared" si="112"/>
        <v>1.1587783900705568E-2</v>
      </c>
      <c r="AB118" s="71">
        <v>4707069129.1000004</v>
      </c>
      <c r="AC118" s="71">
        <v>201.11</v>
      </c>
      <c r="AD118" s="26">
        <f t="shared" si="113"/>
        <v>2.3896592445670637E-2</v>
      </c>
      <c r="AE118" s="26">
        <f t="shared" si="114"/>
        <v>2.3877405559515459E-2</v>
      </c>
      <c r="AF118" s="71">
        <v>4699825414.8599997</v>
      </c>
      <c r="AG118" s="71">
        <v>200.75</v>
      </c>
      <c r="AH118" s="26">
        <f t="shared" si="115"/>
        <v>-1.5389011806133672E-3</v>
      </c>
      <c r="AI118" s="26">
        <f t="shared" si="116"/>
        <v>-1.7900651384814958E-3</v>
      </c>
      <c r="AJ118" s="27">
        <f t="shared" si="48"/>
        <v>1.0900869778149703E-2</v>
      </c>
      <c r="AK118" s="27">
        <f t="shared" si="49"/>
        <v>8.7470822655144158E-3</v>
      </c>
      <c r="AL118" s="28">
        <f t="shared" si="50"/>
        <v>7.5230008035274715E-2</v>
      </c>
      <c r="AM118" s="28">
        <f t="shared" si="51"/>
        <v>7.5024097675912976E-2</v>
      </c>
      <c r="AN118" s="29">
        <f t="shared" si="52"/>
        <v>8.5175715698883169E-3</v>
      </c>
      <c r="AO118" s="87">
        <f t="shared" si="53"/>
        <v>9.7069453026979603E-3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5057286359.0500002</v>
      </c>
      <c r="C119" s="71">
        <v>185.8621</v>
      </c>
      <c r="D119" s="71">
        <v>4984350383.71</v>
      </c>
      <c r="E119" s="71">
        <v>183.14449999999999</v>
      </c>
      <c r="F119" s="26">
        <f>((D119-B119)/B119)</f>
        <v>-1.442195876638099E-2</v>
      </c>
      <c r="G119" s="26">
        <f>((E119-C119)/C119)</f>
        <v>-1.4621593105856463E-2</v>
      </c>
      <c r="H119" s="71">
        <v>5017235857.4399996</v>
      </c>
      <c r="I119" s="71">
        <v>184.3571</v>
      </c>
      <c r="J119" s="26">
        <f t="shared" si="103"/>
        <v>6.5977451820957069E-3</v>
      </c>
      <c r="K119" s="26">
        <f t="shared" si="104"/>
        <v>6.6210014496750329E-3</v>
      </c>
      <c r="L119" s="71">
        <v>5132734468.04</v>
      </c>
      <c r="M119" s="71">
        <v>188.61850000000001</v>
      </c>
      <c r="N119" s="26">
        <f t="shared" si="105"/>
        <v>2.3020366967346943E-2</v>
      </c>
      <c r="O119" s="26">
        <f t="shared" si="106"/>
        <v>2.3114922072434471E-2</v>
      </c>
      <c r="P119" s="71">
        <v>5179963983.0600004</v>
      </c>
      <c r="Q119" s="71">
        <v>190.3553</v>
      </c>
      <c r="R119" s="26">
        <f t="shared" si="107"/>
        <v>9.201628355038528E-3</v>
      </c>
      <c r="S119" s="26">
        <f t="shared" si="108"/>
        <v>9.2080045170542021E-3</v>
      </c>
      <c r="T119" s="71">
        <v>5328973978.7799997</v>
      </c>
      <c r="U119" s="71">
        <v>195.8357</v>
      </c>
      <c r="V119" s="26">
        <f t="shared" si="109"/>
        <v>2.8766608456604264E-2</v>
      </c>
      <c r="W119" s="26">
        <f t="shared" si="110"/>
        <v>2.8790372529685294E-2</v>
      </c>
      <c r="X119" s="71">
        <v>5439385145.8699999</v>
      </c>
      <c r="Y119" s="71">
        <v>199.9169</v>
      </c>
      <c r="Z119" s="26">
        <f t="shared" si="111"/>
        <v>2.0719029128244564E-2</v>
      </c>
      <c r="AA119" s="26">
        <f t="shared" si="112"/>
        <v>2.0839918360135538E-2</v>
      </c>
      <c r="AB119" s="71">
        <v>5718924093.8500004</v>
      </c>
      <c r="AC119" s="71">
        <v>209.9701</v>
      </c>
      <c r="AD119" s="26">
        <f t="shared" si="113"/>
        <v>5.1391644548694625E-2</v>
      </c>
      <c r="AE119" s="26">
        <f t="shared" si="114"/>
        <v>5.0286894204542007E-2</v>
      </c>
      <c r="AF119" s="71">
        <v>5677644191.2700005</v>
      </c>
      <c r="AG119" s="71">
        <v>208.34219999999999</v>
      </c>
      <c r="AH119" s="26">
        <f t="shared" si="115"/>
        <v>-7.2181238817964699E-3</v>
      </c>
      <c r="AI119" s="26">
        <f t="shared" si="116"/>
        <v>-7.7530086426591737E-3</v>
      </c>
      <c r="AJ119" s="27">
        <f t="shared" si="48"/>
        <v>1.4757117498730895E-2</v>
      </c>
      <c r="AK119" s="27">
        <f t="shared" si="49"/>
        <v>1.4560813923126366E-2</v>
      </c>
      <c r="AL119" s="28">
        <f t="shared" si="50"/>
        <v>0.13909411541890063</v>
      </c>
      <c r="AM119" s="28">
        <f t="shared" si="51"/>
        <v>0.13758371122255922</v>
      </c>
      <c r="AN119" s="29">
        <f t="shared" si="52"/>
        <v>2.0955560573941049E-2</v>
      </c>
      <c r="AO119" s="87">
        <f t="shared" si="53"/>
        <v>2.0814300775210411E-2</v>
      </c>
      <c r="AP119" s="33"/>
      <c r="AQ119" s="418" t="s">
        <v>93</v>
      </c>
      <c r="AR119" s="418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2217216270.5</v>
      </c>
      <c r="C120" s="71">
        <v>4063.21</v>
      </c>
      <c r="D120" s="71">
        <v>2212818649.3499999</v>
      </c>
      <c r="E120" s="71">
        <v>4049.97</v>
      </c>
      <c r="F120" s="26">
        <f>((D120-B120)/B120)</f>
        <v>-1.9833974739001878E-3</v>
      </c>
      <c r="G120" s="26">
        <f>((E120-C120)/C120)</f>
        <v>-3.2585074362388939E-3</v>
      </c>
      <c r="H120" s="71">
        <v>2213561665.6100001</v>
      </c>
      <c r="I120" s="71">
        <v>4051.11</v>
      </c>
      <c r="J120" s="26">
        <f t="shared" si="103"/>
        <v>3.3577819864202824E-4</v>
      </c>
      <c r="K120" s="26">
        <f t="shared" si="104"/>
        <v>2.8148356654501822E-4</v>
      </c>
      <c r="L120" s="71">
        <v>2249906761.7199998</v>
      </c>
      <c r="M120" s="71">
        <v>4118.5600000000004</v>
      </c>
      <c r="N120" s="26">
        <f t="shared" si="105"/>
        <v>1.6419283309183932E-2</v>
      </c>
      <c r="O120" s="26">
        <f t="shared" si="106"/>
        <v>1.6649757720723524E-2</v>
      </c>
      <c r="P120" s="71">
        <v>2268822964.9699998</v>
      </c>
      <c r="Q120" s="71">
        <v>4153.1899999999996</v>
      </c>
      <c r="R120" s="26">
        <f t="shared" si="107"/>
        <v>8.4075498468829946E-3</v>
      </c>
      <c r="S120" s="26">
        <f t="shared" si="108"/>
        <v>8.4082786216539748E-3</v>
      </c>
      <c r="T120" s="71">
        <v>2303606613.75</v>
      </c>
      <c r="U120" s="71">
        <v>4216.3999999999996</v>
      </c>
      <c r="V120" s="26">
        <f t="shared" si="109"/>
        <v>1.5331142763031821E-2</v>
      </c>
      <c r="W120" s="26">
        <f t="shared" si="110"/>
        <v>1.5219626359497168E-2</v>
      </c>
      <c r="X120" s="71">
        <v>2337956256.4699998</v>
      </c>
      <c r="Y120" s="71">
        <v>4279.18</v>
      </c>
      <c r="Z120" s="26">
        <f t="shared" si="111"/>
        <v>1.4911245051550977E-2</v>
      </c>
      <c r="AA120" s="26">
        <f t="shared" si="112"/>
        <v>1.4889479176548872E-2</v>
      </c>
      <c r="AB120" s="71">
        <v>2446762619.04</v>
      </c>
      <c r="AC120" s="71">
        <v>4406.71</v>
      </c>
      <c r="AD120" s="26">
        <f t="shared" si="113"/>
        <v>4.6539092538148329E-2</v>
      </c>
      <c r="AE120" s="26">
        <f t="shared" si="114"/>
        <v>2.9802438785000804E-2</v>
      </c>
      <c r="AF120" s="71">
        <v>2405621825.9299998</v>
      </c>
      <c r="AG120" s="71">
        <v>4403.01</v>
      </c>
      <c r="AH120" s="26">
        <f t="shared" si="115"/>
        <v>-1.6814378636429365E-2</v>
      </c>
      <c r="AI120" s="26">
        <f t="shared" si="116"/>
        <v>-8.3962865720680919E-4</v>
      </c>
      <c r="AJ120" s="27">
        <f t="shared" si="48"/>
        <v>1.0393289449638816E-2</v>
      </c>
      <c r="AK120" s="27">
        <f t="shared" si="49"/>
        <v>1.0144116017065457E-2</v>
      </c>
      <c r="AL120" s="28">
        <f t="shared" si="50"/>
        <v>8.7130129998061301E-2</v>
      </c>
      <c r="AM120" s="28">
        <f t="shared" si="51"/>
        <v>8.7171016081600716E-2</v>
      </c>
      <c r="AN120" s="29">
        <f t="shared" si="52"/>
        <v>1.8462944654836343E-2</v>
      </c>
      <c r="AO120" s="87">
        <f t="shared" si="53"/>
        <v>1.1197001624122734E-2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1920698146.0999999</v>
      </c>
      <c r="C121" s="71">
        <v>1.2841</v>
      </c>
      <c r="D121" s="71">
        <v>1891431335.8599999</v>
      </c>
      <c r="E121" s="71">
        <v>1.2645</v>
      </c>
      <c r="F121" s="26">
        <f>((D121-B121)/B121)</f>
        <v>-1.5237589675101531E-2</v>
      </c>
      <c r="G121" s="26">
        <f>((E121-C121)/C121)</f>
        <v>-1.5263608753212414E-2</v>
      </c>
      <c r="H121" s="71">
        <v>1890315283.6500001</v>
      </c>
      <c r="I121" s="71">
        <v>1.2605999999999999</v>
      </c>
      <c r="J121" s="26">
        <f t="shared" si="103"/>
        <v>-5.9005695255247043E-4</v>
      </c>
      <c r="K121" s="26">
        <f t="shared" si="104"/>
        <v>-3.0842230130486473E-3</v>
      </c>
      <c r="L121" s="71">
        <v>1890315283.6500001</v>
      </c>
      <c r="M121" s="71">
        <v>1.2605999999999999</v>
      </c>
      <c r="N121" s="26">
        <f t="shared" si="105"/>
        <v>0</v>
      </c>
      <c r="O121" s="26">
        <f t="shared" si="106"/>
        <v>0</v>
      </c>
      <c r="P121" s="71">
        <v>1946551211.5</v>
      </c>
      <c r="Q121" s="71">
        <v>1.3022</v>
      </c>
      <c r="R121" s="26">
        <f t="shared" si="107"/>
        <v>2.9749496465697637E-2</v>
      </c>
      <c r="S121" s="26">
        <f t="shared" si="108"/>
        <v>3.300015865460898E-2</v>
      </c>
      <c r="T121" s="71">
        <v>2226604789.8600001</v>
      </c>
      <c r="U121" s="71">
        <v>1.3371999999999999</v>
      </c>
      <c r="V121" s="26">
        <f t="shared" si="109"/>
        <v>0.14387167247667357</v>
      </c>
      <c r="W121" s="26">
        <f t="shared" si="110"/>
        <v>2.6877591767777546E-2</v>
      </c>
      <c r="X121" s="71">
        <v>2058131079.2</v>
      </c>
      <c r="Y121" s="71">
        <v>1.3712</v>
      </c>
      <c r="Z121" s="26">
        <f t="shared" si="111"/>
        <v>-7.5663948729128988E-2</v>
      </c>
      <c r="AA121" s="26">
        <f t="shared" si="112"/>
        <v>2.5426263834878875E-2</v>
      </c>
      <c r="AB121" s="71">
        <v>2383723504.5900002</v>
      </c>
      <c r="AC121" s="71">
        <v>1.3876999999999999</v>
      </c>
      <c r="AD121" s="26">
        <f t="shared" si="113"/>
        <v>0.15819809956737962</v>
      </c>
      <c r="AE121" s="26">
        <f t="shared" si="114"/>
        <v>1.2033255542590403E-2</v>
      </c>
      <c r="AF121" s="71">
        <v>2172320011.6599998</v>
      </c>
      <c r="AG121" s="71">
        <v>1.3944000000000001</v>
      </c>
      <c r="AH121" s="26">
        <f t="shared" si="115"/>
        <v>-8.8686247596640469E-2</v>
      </c>
      <c r="AI121" s="26">
        <f t="shared" si="116"/>
        <v>4.8281328817468836E-3</v>
      </c>
      <c r="AJ121" s="27">
        <f t="shared" si="48"/>
        <v>1.8955178194540921E-2</v>
      </c>
      <c r="AK121" s="27">
        <f t="shared" si="49"/>
        <v>1.0477196364417702E-2</v>
      </c>
      <c r="AL121" s="28">
        <f t="shared" si="50"/>
        <v>0.14850588042747262</v>
      </c>
      <c r="AM121" s="28">
        <f t="shared" si="51"/>
        <v>0.10272835112692774</v>
      </c>
      <c r="AN121" s="29">
        <f t="shared" si="52"/>
        <v>9.0679305483827244E-2</v>
      </c>
      <c r="AO121" s="87">
        <f t="shared" si="53"/>
        <v>1.6862203904588535E-2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1194141154.1199999</v>
      </c>
      <c r="C122" s="71">
        <v>552.20000000000005</v>
      </c>
      <c r="D122" s="80">
        <v>1196342167.3699999</v>
      </c>
      <c r="E122" s="71">
        <v>552.20000000000005</v>
      </c>
      <c r="F122" s="26">
        <f>((D122-B122)/B122)</f>
        <v>1.8431767822473179E-3</v>
      </c>
      <c r="G122" s="26">
        <f>((E122-C122)/C122)</f>
        <v>0</v>
      </c>
      <c r="H122" s="80">
        <v>1180299341.76</v>
      </c>
      <c r="I122" s="71">
        <v>552.20000000000005</v>
      </c>
      <c r="J122" s="26">
        <f t="shared" si="103"/>
        <v>-1.3409897308282568E-2</v>
      </c>
      <c r="K122" s="26">
        <f t="shared" si="104"/>
        <v>0</v>
      </c>
      <c r="L122" s="80">
        <v>1194497522.73</v>
      </c>
      <c r="M122" s="71">
        <v>552.20000000000005</v>
      </c>
      <c r="N122" s="26">
        <f t="shared" si="105"/>
        <v>1.2029305166627011E-2</v>
      </c>
      <c r="O122" s="26">
        <f t="shared" si="106"/>
        <v>0</v>
      </c>
      <c r="P122" s="80">
        <v>1207516216.6300001</v>
      </c>
      <c r="Q122" s="71">
        <v>552.20000000000005</v>
      </c>
      <c r="R122" s="26">
        <f t="shared" si="107"/>
        <v>1.0898887316439244E-2</v>
      </c>
      <c r="S122" s="26">
        <f t="shared" si="108"/>
        <v>0</v>
      </c>
      <c r="T122" s="80">
        <v>1185032183.9100001</v>
      </c>
      <c r="U122" s="71">
        <v>552.20000000000005</v>
      </c>
      <c r="V122" s="26">
        <f t="shared" si="109"/>
        <v>-1.8620066886347625E-2</v>
      </c>
      <c r="W122" s="26">
        <f t="shared" si="110"/>
        <v>0</v>
      </c>
      <c r="X122" s="80">
        <v>1217293012.73</v>
      </c>
      <c r="Y122" s="71">
        <v>552.20000000000005</v>
      </c>
      <c r="Z122" s="26">
        <f t="shared" si="111"/>
        <v>2.7223588741324897E-2</v>
      </c>
      <c r="AA122" s="26">
        <f t="shared" si="112"/>
        <v>0</v>
      </c>
      <c r="AB122" s="80">
        <v>1234738481.3099999</v>
      </c>
      <c r="AC122" s="71">
        <v>552.20000000000005</v>
      </c>
      <c r="AD122" s="26">
        <f t="shared" si="113"/>
        <v>1.4331363441309255E-2</v>
      </c>
      <c r="AE122" s="26">
        <f t="shared" si="114"/>
        <v>0</v>
      </c>
      <c r="AF122" s="80">
        <v>1234601052.9300001</v>
      </c>
      <c r="AG122" s="71">
        <v>552.20000000000005</v>
      </c>
      <c r="AH122" s="26">
        <f t="shared" si="115"/>
        <v>-1.1130160927200627E-4</v>
      </c>
      <c r="AI122" s="26">
        <f t="shared" si="116"/>
        <v>0</v>
      </c>
      <c r="AJ122" s="27">
        <f t="shared" si="48"/>
        <v>4.2731319555056905E-3</v>
      </c>
      <c r="AK122" s="27">
        <f t="shared" si="49"/>
        <v>0</v>
      </c>
      <c r="AL122" s="28">
        <f t="shared" si="50"/>
        <v>3.1979885523977881E-2</v>
      </c>
      <c r="AM122" s="28">
        <f t="shared" si="51"/>
        <v>0</v>
      </c>
      <c r="AN122" s="29">
        <f t="shared" si="52"/>
        <v>1.5089572375216322E-2</v>
      </c>
      <c r="AO122" s="87">
        <f t="shared" si="53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2149806487.4099998</v>
      </c>
      <c r="C123" s="71">
        <v>3.09</v>
      </c>
      <c r="D123" s="80">
        <v>2095578055.6600001</v>
      </c>
      <c r="E123" s="71">
        <v>3.04</v>
      </c>
      <c r="F123" s="26">
        <f>((D123-B123)/B123)</f>
        <v>-2.5224796774770176E-2</v>
      </c>
      <c r="G123" s="26">
        <f>((E123-C123)/C123)</f>
        <v>-1.6181229773462726E-2</v>
      </c>
      <c r="H123" s="80">
        <v>2126541228.9000001</v>
      </c>
      <c r="I123" s="71">
        <v>3.1</v>
      </c>
      <c r="J123" s="26">
        <f t="shared" si="103"/>
        <v>1.4775480758815348E-2</v>
      </c>
      <c r="K123" s="26">
        <f t="shared" si="104"/>
        <v>1.9736842105263174E-2</v>
      </c>
      <c r="L123" s="80">
        <v>2123298691.48</v>
      </c>
      <c r="M123" s="71">
        <v>3.1</v>
      </c>
      <c r="N123" s="26">
        <f t="shared" si="105"/>
        <v>-1.5247940533357773E-3</v>
      </c>
      <c r="O123" s="26">
        <f t="shared" si="106"/>
        <v>0</v>
      </c>
      <c r="P123" s="80">
        <v>2125449116.48</v>
      </c>
      <c r="Q123" s="71">
        <v>3.1</v>
      </c>
      <c r="R123" s="26">
        <f t="shared" si="107"/>
        <v>1.0127755499632941E-3</v>
      </c>
      <c r="S123" s="26">
        <f t="shared" si="108"/>
        <v>0</v>
      </c>
      <c r="T123" s="80">
        <v>2127298602.24</v>
      </c>
      <c r="U123" s="71">
        <v>3.1</v>
      </c>
      <c r="V123" s="26">
        <f t="shared" si="109"/>
        <v>8.7016233212063997E-4</v>
      </c>
      <c r="W123" s="26">
        <f t="shared" si="110"/>
        <v>0</v>
      </c>
      <c r="X123" s="80">
        <v>2143564942.8800001</v>
      </c>
      <c r="Y123" s="71">
        <v>3.13</v>
      </c>
      <c r="Z123" s="26">
        <f t="shared" si="111"/>
        <v>7.6464773788089717E-3</v>
      </c>
      <c r="AA123" s="26">
        <f t="shared" si="112"/>
        <v>9.6774193548386459E-3</v>
      </c>
      <c r="AB123" s="80">
        <v>2215632721.6900001</v>
      </c>
      <c r="AC123" s="71">
        <v>3.23</v>
      </c>
      <c r="AD123" s="26">
        <f t="shared" si="113"/>
        <v>3.3620525027421293E-2</v>
      </c>
      <c r="AE123" s="26">
        <f t="shared" si="114"/>
        <v>3.1948881789137407E-2</v>
      </c>
      <c r="AF123" s="80">
        <v>2193252521.8899999</v>
      </c>
      <c r="AG123" s="71">
        <v>3.2</v>
      </c>
      <c r="AH123" s="26">
        <f t="shared" si="115"/>
        <v>-1.0101042280567796E-2</v>
      </c>
      <c r="AI123" s="26">
        <f t="shared" si="116"/>
        <v>-9.2879256965943662E-3</v>
      </c>
      <c r="AJ123" s="27">
        <f t="shared" si="48"/>
        <v>2.6343484923069746E-3</v>
      </c>
      <c r="AK123" s="27">
        <f t="shared" si="49"/>
        <v>4.4867484723977663E-3</v>
      </c>
      <c r="AL123" s="28">
        <f t="shared" si="50"/>
        <v>4.6609796264180346E-2</v>
      </c>
      <c r="AM123" s="28">
        <f t="shared" si="51"/>
        <v>5.2631578947368467E-2</v>
      </c>
      <c r="AN123" s="29">
        <f t="shared" si="52"/>
        <v>1.7295887770685629E-2</v>
      </c>
      <c r="AO123" s="87">
        <f t="shared" si="53"/>
        <v>1.5542462091795568E-2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161498433.49000001</v>
      </c>
      <c r="C124" s="71">
        <v>1.6631</v>
      </c>
      <c r="D124" s="71">
        <v>153586482.25999999</v>
      </c>
      <c r="E124" s="71">
        <v>1.5831999999999999</v>
      </c>
      <c r="F124" s="26">
        <f>((D124-B124)/B124)</f>
        <v>-4.8990885292332739E-2</v>
      </c>
      <c r="G124" s="26">
        <f>((E124-C124)/C124)</f>
        <v>-4.804281161686013E-2</v>
      </c>
      <c r="H124" s="71">
        <v>157091871.63999999</v>
      </c>
      <c r="I124" s="71">
        <v>1.6129</v>
      </c>
      <c r="J124" s="26">
        <f t="shared" si="103"/>
        <v>2.2823554055140551E-2</v>
      </c>
      <c r="K124" s="26">
        <f t="shared" si="104"/>
        <v>1.8759474482061687E-2</v>
      </c>
      <c r="L124" s="71">
        <v>162912297.94999999</v>
      </c>
      <c r="M124" s="71">
        <v>1.6721999999999999</v>
      </c>
      <c r="N124" s="26">
        <f t="shared" si="105"/>
        <v>3.7051097865447795E-2</v>
      </c>
      <c r="O124" s="26">
        <f t="shared" si="106"/>
        <v>3.676607353214701E-2</v>
      </c>
      <c r="P124" s="71">
        <v>164539430.61000001</v>
      </c>
      <c r="Q124" s="71">
        <v>1.6891</v>
      </c>
      <c r="R124" s="26">
        <f t="shared" si="107"/>
        <v>9.9877828775051438E-3</v>
      </c>
      <c r="S124" s="26">
        <f t="shared" si="108"/>
        <v>1.0106446597297057E-2</v>
      </c>
      <c r="T124" s="71">
        <v>169794130.75</v>
      </c>
      <c r="U124" s="71">
        <v>1.7423999999999999</v>
      </c>
      <c r="V124" s="26">
        <f t="shared" si="109"/>
        <v>3.1935810890551523E-2</v>
      </c>
      <c r="W124" s="26">
        <f t="shared" si="110"/>
        <v>3.1555266118050977E-2</v>
      </c>
      <c r="X124" s="71">
        <v>170509437.38</v>
      </c>
      <c r="Y124" s="71">
        <v>1.7501</v>
      </c>
      <c r="Z124" s="26">
        <f t="shared" si="111"/>
        <v>4.2127877261740696E-3</v>
      </c>
      <c r="AA124" s="26">
        <f t="shared" si="112"/>
        <v>4.4191919191919424E-3</v>
      </c>
      <c r="AB124" s="71">
        <v>173482602.34</v>
      </c>
      <c r="AC124" s="71">
        <v>1.7806</v>
      </c>
      <c r="AD124" s="26">
        <f t="shared" si="113"/>
        <v>1.7436952497672995E-2</v>
      </c>
      <c r="AE124" s="26">
        <f t="shared" si="114"/>
        <v>1.7427575567110436E-2</v>
      </c>
      <c r="AF124" s="71">
        <v>172482618.66</v>
      </c>
      <c r="AG124" s="71">
        <v>1.7708999999999999</v>
      </c>
      <c r="AH124" s="26">
        <f t="shared" si="115"/>
        <v>-5.7641726980794793E-3</v>
      </c>
      <c r="AI124" s="26">
        <f t="shared" si="116"/>
        <v>-5.44760193193308E-3</v>
      </c>
      <c r="AJ124" s="27">
        <f t="shared" si="48"/>
        <v>8.5866159902599822E-3</v>
      </c>
      <c r="AK124" s="27">
        <f t="shared" si="49"/>
        <v>8.1929518333832378E-3</v>
      </c>
      <c r="AL124" s="28">
        <f t="shared" si="50"/>
        <v>0.12303254897140976</v>
      </c>
      <c r="AM124" s="28">
        <f t="shared" si="51"/>
        <v>0.11855735219807984</v>
      </c>
      <c r="AN124" s="29">
        <f t="shared" si="52"/>
        <v>2.7199364291222369E-2</v>
      </c>
      <c r="AO124" s="87">
        <f t="shared" si="53"/>
        <v>2.6526480604144025E-2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617481066.55999994</v>
      </c>
      <c r="C125" s="71">
        <v>1.1726000000000001</v>
      </c>
      <c r="D125" s="71">
        <v>609375090.90999997</v>
      </c>
      <c r="E125" s="71">
        <v>1.1573</v>
      </c>
      <c r="F125" s="26">
        <f>((D125-B125)/B125)</f>
        <v>-1.3127488580594928E-2</v>
      </c>
      <c r="G125" s="26">
        <f>((E125-C125)/C125)</f>
        <v>-1.3047927682074101E-2</v>
      </c>
      <c r="H125" s="71">
        <v>607917440.80999994</v>
      </c>
      <c r="I125" s="71">
        <v>1.1553</v>
      </c>
      <c r="J125" s="26">
        <f t="shared" si="103"/>
        <v>-2.3920408328854839E-3</v>
      </c>
      <c r="K125" s="26">
        <f t="shared" si="104"/>
        <v>-1.7281603732826423E-3</v>
      </c>
      <c r="L125" s="71">
        <v>614073966.42999995</v>
      </c>
      <c r="M125" s="71">
        <v>1.167</v>
      </c>
      <c r="N125" s="26">
        <f t="shared" si="105"/>
        <v>1.0127239665631144E-2</v>
      </c>
      <c r="O125" s="26">
        <f t="shared" si="106"/>
        <v>1.012723967800575E-2</v>
      </c>
      <c r="P125" s="71">
        <v>616840482.26999998</v>
      </c>
      <c r="Q125" s="71">
        <v>1.1749000000000001</v>
      </c>
      <c r="R125" s="26">
        <f t="shared" si="107"/>
        <v>4.5051834001098249E-3</v>
      </c>
      <c r="S125" s="26">
        <f t="shared" si="108"/>
        <v>6.7694944301628255E-3</v>
      </c>
      <c r="T125" s="71">
        <v>627130782.25</v>
      </c>
      <c r="U125" s="71">
        <v>1.1944999999999999</v>
      </c>
      <c r="V125" s="26">
        <f t="shared" si="109"/>
        <v>1.6682270823294969E-2</v>
      </c>
      <c r="W125" s="26">
        <f t="shared" si="110"/>
        <v>1.6682270831559997E-2</v>
      </c>
      <c r="X125" s="71">
        <v>640938684.77999997</v>
      </c>
      <c r="Y125" s="71">
        <v>1.2208000000000001</v>
      </c>
      <c r="Z125" s="26">
        <f t="shared" si="111"/>
        <v>2.2017580576192443E-2</v>
      </c>
      <c r="AA125" s="26">
        <f t="shared" si="112"/>
        <v>2.201758057764773E-2</v>
      </c>
      <c r="AB125" s="71">
        <v>678057266.87</v>
      </c>
      <c r="AC125" s="71">
        <v>1.2915000000000001</v>
      </c>
      <c r="AD125" s="26">
        <f t="shared" si="113"/>
        <v>5.7912844038647569E-2</v>
      </c>
      <c r="AE125" s="26">
        <f t="shared" si="114"/>
        <v>5.7912844036697234E-2</v>
      </c>
      <c r="AF125" s="71">
        <v>672702110.75999999</v>
      </c>
      <c r="AG125" s="71">
        <v>1.2813000000000001</v>
      </c>
      <c r="AH125" s="26">
        <f t="shared" si="115"/>
        <v>-7.8977932567850899E-3</v>
      </c>
      <c r="AI125" s="26">
        <f t="shared" si="116"/>
        <v>-7.8977932636469118E-3</v>
      </c>
      <c r="AJ125" s="27">
        <f t="shared" si="48"/>
        <v>1.0978474479201306E-2</v>
      </c>
      <c r="AK125" s="27">
        <f t="shared" si="49"/>
        <v>1.1354443529383735E-2</v>
      </c>
      <c r="AL125" s="28">
        <f t="shared" si="50"/>
        <v>0.10392124784003182</v>
      </c>
      <c r="AM125" s="28">
        <f t="shared" si="51"/>
        <v>0.10714594314352381</v>
      </c>
      <c r="AN125" s="29">
        <f t="shared" si="52"/>
        <v>2.2411858846194822E-2</v>
      </c>
      <c r="AO125" s="87">
        <f t="shared" si="53"/>
        <v>2.2263293133244298E-2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118834582.63</v>
      </c>
      <c r="C126" s="71">
        <v>1.1657</v>
      </c>
      <c r="D126" s="71">
        <v>137281732.34</v>
      </c>
      <c r="E126" s="71">
        <v>1.1571</v>
      </c>
      <c r="F126" s="26">
        <f>((D126-B126)/B126)</f>
        <v>0.15523384945472088</v>
      </c>
      <c r="G126" s="26">
        <f>((E126-C126)/C126)</f>
        <v>-7.3775413914385704E-3</v>
      </c>
      <c r="H126" s="71">
        <v>137693496.08000001</v>
      </c>
      <c r="I126" s="71">
        <v>1.1605000000000001</v>
      </c>
      <c r="J126" s="26">
        <f t="shared" si="103"/>
        <v>2.9994066434142256E-3</v>
      </c>
      <c r="K126" s="26">
        <f t="shared" si="104"/>
        <v>2.938380433843289E-3</v>
      </c>
      <c r="L126" s="71">
        <v>140013348.53999999</v>
      </c>
      <c r="M126" s="71">
        <v>1.1798</v>
      </c>
      <c r="N126" s="26">
        <f t="shared" si="105"/>
        <v>1.6847945081241475E-2</v>
      </c>
      <c r="O126" s="26">
        <f t="shared" si="106"/>
        <v>1.6630762602326474E-2</v>
      </c>
      <c r="P126" s="71">
        <v>140878108.21000001</v>
      </c>
      <c r="Q126" s="71">
        <v>1.1871</v>
      </c>
      <c r="R126" s="26">
        <f t="shared" si="107"/>
        <v>6.1762658990543754E-3</v>
      </c>
      <c r="S126" s="26">
        <f t="shared" si="108"/>
        <v>6.1874894049839674E-3</v>
      </c>
      <c r="T126" s="71">
        <v>123631035.45</v>
      </c>
      <c r="U126" s="71">
        <v>1.2019</v>
      </c>
      <c r="V126" s="26">
        <f t="shared" si="109"/>
        <v>-0.12242549945581786</v>
      </c>
      <c r="W126" s="26">
        <f t="shared" si="110"/>
        <v>1.2467357425659105E-2</v>
      </c>
      <c r="X126" s="71">
        <v>127622456.7</v>
      </c>
      <c r="Y126" s="71">
        <v>1.2195</v>
      </c>
      <c r="Z126" s="26">
        <f t="shared" si="111"/>
        <v>3.2284945567848514E-2</v>
      </c>
      <c r="AA126" s="26">
        <f t="shared" si="112"/>
        <v>1.4643481154838224E-2</v>
      </c>
      <c r="AB126" s="71">
        <v>134884792.36000001</v>
      </c>
      <c r="AC126" s="71">
        <v>1.3036000000000001</v>
      </c>
      <c r="AD126" s="26">
        <f t="shared" si="113"/>
        <v>5.6904841418869277E-2</v>
      </c>
      <c r="AE126" s="26">
        <f t="shared" si="114"/>
        <v>6.896268962689632E-2</v>
      </c>
      <c r="AF126" s="71">
        <v>134376563.72</v>
      </c>
      <c r="AG126" s="71">
        <v>1.2982</v>
      </c>
      <c r="AH126" s="26">
        <f t="shared" si="115"/>
        <v>-3.7678720566480281E-3</v>
      </c>
      <c r="AI126" s="26">
        <f t="shared" si="116"/>
        <v>-4.1423749616447307E-3</v>
      </c>
      <c r="AJ126" s="27">
        <f t="shared" si="48"/>
        <v>1.8031735319085359E-2</v>
      </c>
      <c r="AK126" s="27">
        <f t="shared" si="49"/>
        <v>1.3788780536933011E-2</v>
      </c>
      <c r="AL126" s="28">
        <f t="shared" si="50"/>
        <v>-2.1162091783667864E-2</v>
      </c>
      <c r="AM126" s="28">
        <f t="shared" si="51"/>
        <v>0.121942788004494</v>
      </c>
      <c r="AN126" s="29">
        <f t="shared" si="52"/>
        <v>7.6634638387785739E-2</v>
      </c>
      <c r="AO126" s="87">
        <f t="shared" si="53"/>
        <v>2.3903867317929435E-2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223222314.34</v>
      </c>
      <c r="C127" s="71">
        <v>147.43</v>
      </c>
      <c r="D127" s="71">
        <v>224348662.76043126</v>
      </c>
      <c r="E127" s="71">
        <v>148.21606441003223</v>
      </c>
      <c r="F127" s="26">
        <f>((D127-B127)/B127)</f>
        <v>5.0458594328327945E-3</v>
      </c>
      <c r="G127" s="26">
        <f>((E127-C127)/C127)</f>
        <v>5.3317805740502253E-3</v>
      </c>
      <c r="H127" s="71">
        <v>224858466.75</v>
      </c>
      <c r="I127" s="71">
        <v>148.6</v>
      </c>
      <c r="J127" s="26">
        <f t="shared" si="103"/>
        <v>2.2723736495506987E-3</v>
      </c>
      <c r="K127" s="26">
        <f t="shared" si="104"/>
        <v>2.5903777130772037E-3</v>
      </c>
      <c r="L127" s="71">
        <v>225629890.34223858</v>
      </c>
      <c r="M127" s="71">
        <v>149.14289472785637</v>
      </c>
      <c r="N127" s="26">
        <f t="shared" si="105"/>
        <v>3.4307073395472899E-3</v>
      </c>
      <c r="O127" s="26">
        <f t="shared" si="106"/>
        <v>3.6533965535422495E-3</v>
      </c>
      <c r="P127" s="71">
        <v>227205351.49635711</v>
      </c>
      <c r="Q127" s="71">
        <v>150.22763078380899</v>
      </c>
      <c r="R127" s="26">
        <f t="shared" si="107"/>
        <v>6.9825019713871082E-3</v>
      </c>
      <c r="S127" s="26">
        <f t="shared" si="108"/>
        <v>7.2731326418999358E-3</v>
      </c>
      <c r="T127" s="71">
        <v>228161322.97186729</v>
      </c>
      <c r="U127" s="71">
        <v>150.9</v>
      </c>
      <c r="V127" s="26">
        <f t="shared" si="109"/>
        <v>4.2075218264632621E-3</v>
      </c>
      <c r="W127" s="26">
        <f t="shared" si="110"/>
        <v>4.4756694403216314E-3</v>
      </c>
      <c r="X127" s="71">
        <v>227963648.34999999</v>
      </c>
      <c r="Y127" s="71">
        <v>150.82</v>
      </c>
      <c r="Z127" s="26">
        <f t="shared" si="111"/>
        <v>-8.6638094175002978E-4</v>
      </c>
      <c r="AA127" s="26">
        <f t="shared" si="112"/>
        <v>-5.3015241882049368E-4</v>
      </c>
      <c r="AB127" s="71">
        <v>231860030.44497919</v>
      </c>
      <c r="AC127" s="71">
        <v>153.41505903279921</v>
      </c>
      <c r="AD127" s="26">
        <f t="shared" si="113"/>
        <v>1.709212027084667E-2</v>
      </c>
      <c r="AE127" s="26">
        <f t="shared" si="114"/>
        <v>1.7206332268924634E-2</v>
      </c>
      <c r="AF127" s="71">
        <v>229478774.85251054</v>
      </c>
      <c r="AG127" s="71">
        <v>151.9087072255841</v>
      </c>
      <c r="AH127" s="26">
        <f t="shared" si="115"/>
        <v>-1.0270228930353417E-2</v>
      </c>
      <c r="AI127" s="26">
        <f t="shared" si="116"/>
        <v>-9.8188001667623929E-3</v>
      </c>
      <c r="AJ127" s="27">
        <f t="shared" si="48"/>
        <v>3.4868093273155475E-3</v>
      </c>
      <c r="AK127" s="27">
        <f t="shared" si="49"/>
        <v>3.7727170757791235E-3</v>
      </c>
      <c r="AL127" s="28">
        <f t="shared" si="50"/>
        <v>2.2866693426906792E-2</v>
      </c>
      <c r="AM127" s="28">
        <f t="shared" si="51"/>
        <v>2.491391759894767E-2</v>
      </c>
      <c r="AN127" s="29">
        <f t="shared" si="52"/>
        <v>7.6528126039668697E-3</v>
      </c>
      <c r="AO127" s="87">
        <f t="shared" si="53"/>
        <v>7.5620852935548389E-3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159281314.72999999</v>
      </c>
      <c r="C128" s="71">
        <v>3.7907000000000002</v>
      </c>
      <c r="D128" s="71">
        <v>156623966.88</v>
      </c>
      <c r="E128" s="71">
        <v>3.7303000000000002</v>
      </c>
      <c r="F128" s="26">
        <f>((D128-B128)/B128)</f>
        <v>-1.6683362103737668E-2</v>
      </c>
      <c r="G128" s="26">
        <f>((E128-C128)/C128)</f>
        <v>-1.59337325559923E-2</v>
      </c>
      <c r="H128" s="71">
        <v>160429091.84</v>
      </c>
      <c r="I128" s="71">
        <v>3.8169</v>
      </c>
      <c r="J128" s="26">
        <f t="shared" si="103"/>
        <v>2.4294653211761434E-2</v>
      </c>
      <c r="K128" s="26">
        <f t="shared" si="104"/>
        <v>2.3215290995362247E-2</v>
      </c>
      <c r="L128" s="71">
        <v>163855850.97</v>
      </c>
      <c r="M128" s="71">
        <v>3.8948</v>
      </c>
      <c r="N128" s="26">
        <f t="shared" si="105"/>
        <v>2.1359960906701315E-2</v>
      </c>
      <c r="O128" s="26">
        <f t="shared" si="106"/>
        <v>2.0409232623333093E-2</v>
      </c>
      <c r="P128" s="71">
        <v>164801532.47</v>
      </c>
      <c r="Q128" s="71">
        <v>3.9163000000000001</v>
      </c>
      <c r="R128" s="26">
        <f t="shared" si="107"/>
        <v>5.7714234456793531E-3</v>
      </c>
      <c r="S128" s="26">
        <f t="shared" si="108"/>
        <v>5.5201807538256325E-3</v>
      </c>
      <c r="T128" s="71">
        <v>166429406.80000001</v>
      </c>
      <c r="U128" s="71">
        <v>3.9533999999999998</v>
      </c>
      <c r="V128" s="26">
        <f t="shared" si="109"/>
        <v>9.8777863627957877E-3</v>
      </c>
      <c r="W128" s="26">
        <f t="shared" si="110"/>
        <v>9.4732272808517454E-3</v>
      </c>
      <c r="X128" s="71">
        <v>167259679.96000001</v>
      </c>
      <c r="Y128" s="71">
        <v>3.9723000000000002</v>
      </c>
      <c r="Z128" s="26">
        <f t="shared" si="111"/>
        <v>4.9887407277593946E-3</v>
      </c>
      <c r="AA128" s="26">
        <f t="shared" si="112"/>
        <v>4.7806950978905149E-3</v>
      </c>
      <c r="AB128" s="71">
        <v>164352813.81</v>
      </c>
      <c r="AC128" s="71">
        <v>3.7742</v>
      </c>
      <c r="AD128" s="26">
        <f t="shared" si="113"/>
        <v>-1.7379359751825307E-2</v>
      </c>
      <c r="AE128" s="26">
        <f t="shared" si="114"/>
        <v>-4.9870352188908229E-2</v>
      </c>
      <c r="AF128" s="71">
        <v>164223616.62</v>
      </c>
      <c r="AG128" s="71">
        <v>3.7709999999999999</v>
      </c>
      <c r="AH128" s="26">
        <f t="shared" si="115"/>
        <v>-7.8609661133855586E-4</v>
      </c>
      <c r="AI128" s="26">
        <f t="shared" si="116"/>
        <v>-8.4786179852686442E-4</v>
      </c>
      <c r="AJ128" s="27">
        <f t="shared" si="48"/>
        <v>3.9304682734744691E-3</v>
      </c>
      <c r="AK128" s="27">
        <f t="shared" si="49"/>
        <v>-4.0666497402052021E-4</v>
      </c>
      <c r="AL128" s="28">
        <f t="shared" si="50"/>
        <v>4.8521627254037088E-2</v>
      </c>
      <c r="AM128" s="28">
        <f t="shared" si="51"/>
        <v>1.0910650617912698E-2</v>
      </c>
      <c r="AN128" s="29">
        <f t="shared" si="52"/>
        <v>1.5397827528780873E-2</v>
      </c>
      <c r="AO128" s="87">
        <f t="shared" si="53"/>
        <v>2.3418209360585557E-2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355970165.29000002</v>
      </c>
      <c r="C129" s="71">
        <v>139.41</v>
      </c>
      <c r="D129" s="71">
        <v>357710493.25999999</v>
      </c>
      <c r="E129" s="71">
        <v>139.78</v>
      </c>
      <c r="F129" s="26">
        <f>((D129-B129)/B129)</f>
        <v>4.8889714355195108E-3</v>
      </c>
      <c r="G129" s="26">
        <f>((E129-C129)/C129)</f>
        <v>2.6540420342873864E-3</v>
      </c>
      <c r="H129" s="71">
        <v>360326790.62</v>
      </c>
      <c r="I129" s="71">
        <v>140.74</v>
      </c>
      <c r="J129" s="26">
        <f t="shared" si="103"/>
        <v>7.3140078619342384E-3</v>
      </c>
      <c r="K129" s="26">
        <f t="shared" si="104"/>
        <v>6.8679353269423945E-3</v>
      </c>
      <c r="L129" s="71">
        <v>363556463.5</v>
      </c>
      <c r="M129" s="71">
        <v>142.84</v>
      </c>
      <c r="N129" s="26">
        <f t="shared" si="105"/>
        <v>8.9631772160011346E-3</v>
      </c>
      <c r="O129" s="26">
        <f t="shared" si="106"/>
        <v>1.4921131163848189E-2</v>
      </c>
      <c r="P129" s="71">
        <v>366932476.92000002</v>
      </c>
      <c r="Q129" s="71">
        <v>144.12</v>
      </c>
      <c r="R129" s="26">
        <f t="shared" si="107"/>
        <v>9.2860772918152684E-3</v>
      </c>
      <c r="S129" s="26">
        <f t="shared" si="108"/>
        <v>8.9610753290394925E-3</v>
      </c>
      <c r="T129" s="71">
        <v>359320305.69</v>
      </c>
      <c r="U129" s="71">
        <v>135.97</v>
      </c>
      <c r="V129" s="26">
        <f t="shared" si="109"/>
        <v>-2.0745427861539913E-2</v>
      </c>
      <c r="W129" s="26">
        <f t="shared" si="110"/>
        <v>-5.6550097141271204E-2</v>
      </c>
      <c r="X129" s="71">
        <v>363476345.36000001</v>
      </c>
      <c r="Y129" s="71">
        <v>137.29</v>
      </c>
      <c r="Z129" s="26">
        <f t="shared" si="111"/>
        <v>1.1566392447594092E-2</v>
      </c>
      <c r="AA129" s="26">
        <f t="shared" si="112"/>
        <v>9.7080238287857116E-3</v>
      </c>
      <c r="AB129" s="71">
        <v>373017441.72000003</v>
      </c>
      <c r="AC129" s="71">
        <v>140.91</v>
      </c>
      <c r="AD129" s="26">
        <f t="shared" si="113"/>
        <v>2.6249566118395327E-2</v>
      </c>
      <c r="AE129" s="26">
        <f t="shared" si="114"/>
        <v>2.6367543156821362E-2</v>
      </c>
      <c r="AF129" s="71">
        <v>367493225.06999999</v>
      </c>
      <c r="AG129" s="71">
        <v>139.13</v>
      </c>
      <c r="AH129" s="26">
        <f t="shared" si="115"/>
        <v>-1.4809539802020053E-2</v>
      </c>
      <c r="AI129" s="26">
        <f t="shared" si="116"/>
        <v>-1.2632176566602805E-2</v>
      </c>
      <c r="AJ129" s="27">
        <f t="shared" si="48"/>
        <v>4.0891530884624508E-3</v>
      </c>
      <c r="AK129" s="27">
        <f t="shared" si="49"/>
        <v>3.7184641481315768E-5</v>
      </c>
      <c r="AL129" s="28">
        <f t="shared" si="50"/>
        <v>2.734818238303531E-2</v>
      </c>
      <c r="AM129" s="28">
        <f t="shared" si="51"/>
        <v>-4.6501645442839157E-3</v>
      </c>
      <c r="AN129" s="29">
        <f t="shared" si="52"/>
        <v>1.5036686318522332E-2</v>
      </c>
      <c r="AO129" s="87">
        <f t="shared" si="53"/>
        <v>2.5366234220598843E-2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132474442.95999999</v>
      </c>
      <c r="C130" s="71">
        <v>142.75492399999999</v>
      </c>
      <c r="D130" s="80">
        <v>129781440.73999999</v>
      </c>
      <c r="E130" s="71">
        <v>139.847375</v>
      </c>
      <c r="F130" s="26">
        <f>((D130-B130)/B130)</f>
        <v>-2.0328466078646863E-2</v>
      </c>
      <c r="G130" s="26">
        <f>((E130-C130)/C130)</f>
        <v>-2.0367416538290401E-2</v>
      </c>
      <c r="H130" s="80">
        <v>146959399.03999999</v>
      </c>
      <c r="I130" s="71">
        <v>139.21</v>
      </c>
      <c r="J130" s="26">
        <f t="shared" si="103"/>
        <v>0.13236066884489109</v>
      </c>
      <c r="K130" s="26">
        <f t="shared" si="104"/>
        <v>-4.5576472207647196E-3</v>
      </c>
      <c r="L130" s="80">
        <v>149982010.40000001</v>
      </c>
      <c r="M130" s="71">
        <v>141.980109</v>
      </c>
      <c r="N130" s="26">
        <f t="shared" si="105"/>
        <v>2.0567662767709795E-2</v>
      </c>
      <c r="O130" s="26">
        <f t="shared" si="106"/>
        <v>1.9898778823360323E-2</v>
      </c>
      <c r="P130" s="80">
        <v>150278164.18000001</v>
      </c>
      <c r="Q130" s="71">
        <v>142.33795699999999</v>
      </c>
      <c r="R130" s="26">
        <f t="shared" si="107"/>
        <v>1.974595347869808E-3</v>
      </c>
      <c r="S130" s="26">
        <f t="shared" si="108"/>
        <v>2.5204093905857611E-3</v>
      </c>
      <c r="T130" s="80">
        <v>153349527.74000001</v>
      </c>
      <c r="U130" s="71">
        <v>145.73504</v>
      </c>
      <c r="V130" s="26">
        <f t="shared" si="109"/>
        <v>2.0437856535971442E-2</v>
      </c>
      <c r="W130" s="26">
        <f t="shared" si="110"/>
        <v>2.3866318384772163E-2</v>
      </c>
      <c r="X130" s="80">
        <v>129632055.59999999</v>
      </c>
      <c r="Y130" s="71">
        <v>139.84</v>
      </c>
      <c r="Z130" s="26">
        <f t="shared" si="111"/>
        <v>-0.15466283130791475</v>
      </c>
      <c r="AA130" s="26">
        <f t="shared" si="112"/>
        <v>-4.045039545739991E-2</v>
      </c>
      <c r="AB130" s="80">
        <v>156068001.06999999</v>
      </c>
      <c r="AC130" s="71">
        <v>148.271905</v>
      </c>
      <c r="AD130" s="26">
        <f t="shared" si="113"/>
        <v>0.20393061999704956</v>
      </c>
      <c r="AE130" s="26">
        <f t="shared" si="114"/>
        <v>6.0296803489702518E-2</v>
      </c>
      <c r="AF130" s="80">
        <v>155287519.78</v>
      </c>
      <c r="AG130" s="71">
        <v>147.55908199999999</v>
      </c>
      <c r="AH130" s="26">
        <f t="shared" si="115"/>
        <v>-5.0009052762194882E-3</v>
      </c>
      <c r="AI130" s="26">
        <f t="shared" si="116"/>
        <v>-4.8075392300383161E-3</v>
      </c>
      <c r="AJ130" s="27">
        <f t="shared" si="48"/>
        <v>2.4909900103838825E-2</v>
      </c>
      <c r="AK130" s="27">
        <f t="shared" si="49"/>
        <v>4.5499139552409272E-3</v>
      </c>
      <c r="AL130" s="28">
        <f t="shared" si="50"/>
        <v>0.19653102088069799</v>
      </c>
      <c r="AM130" s="28">
        <f t="shared" si="51"/>
        <v>5.5143737950032953E-2</v>
      </c>
      <c r="AN130" s="29">
        <f t="shared" si="52"/>
        <v>0.1064669634723467</v>
      </c>
      <c r="AO130" s="87">
        <f t="shared" si="53"/>
        <v>3.0558974649068968E-2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990450829.16999996</v>
      </c>
      <c r="C131" s="71">
        <v>2.2683</v>
      </c>
      <c r="D131" s="80">
        <v>979618497.23000002</v>
      </c>
      <c r="E131" s="71">
        <v>2.2923</v>
      </c>
      <c r="F131" s="26">
        <f>((D131-B131)/B131)</f>
        <v>-1.0936769015658715E-2</v>
      </c>
      <c r="G131" s="26">
        <f>((E131-C131)/C131)</f>
        <v>1.0580611030287009E-2</v>
      </c>
      <c r="H131" s="80">
        <v>965083996.88999999</v>
      </c>
      <c r="I131" s="71">
        <v>2.2583000000000002</v>
      </c>
      <c r="J131" s="26">
        <f t="shared" si="103"/>
        <v>-1.4836898630536522E-2</v>
      </c>
      <c r="K131" s="26">
        <f t="shared" si="104"/>
        <v>-1.4832264537800378E-2</v>
      </c>
      <c r="L131" s="80">
        <v>987250460.40999997</v>
      </c>
      <c r="M131" s="71">
        <v>2.3102999999999998</v>
      </c>
      <c r="N131" s="26">
        <f t="shared" si="105"/>
        <v>2.296842926774436E-2</v>
      </c>
      <c r="O131" s="26">
        <f t="shared" si="106"/>
        <v>2.302617012797219E-2</v>
      </c>
      <c r="P131" s="80">
        <v>1012102521.47</v>
      </c>
      <c r="Q131" s="71">
        <v>2.3687</v>
      </c>
      <c r="R131" s="26">
        <f t="shared" si="107"/>
        <v>2.5173005287512481E-2</v>
      </c>
      <c r="S131" s="26">
        <f t="shared" si="108"/>
        <v>2.5278102410942402E-2</v>
      </c>
      <c r="T131" s="80">
        <v>1029654023.4299999</v>
      </c>
      <c r="U131" s="71">
        <v>2.4100999999999999</v>
      </c>
      <c r="V131" s="26">
        <f t="shared" si="109"/>
        <v>1.734162457624128E-2</v>
      </c>
      <c r="W131" s="26">
        <f t="shared" si="110"/>
        <v>1.7477941486891493E-2</v>
      </c>
      <c r="X131" s="80">
        <v>1038477342.03</v>
      </c>
      <c r="Y131" s="71">
        <v>2.431</v>
      </c>
      <c r="Z131" s="26">
        <f t="shared" si="111"/>
        <v>8.5692071309619554E-3</v>
      </c>
      <c r="AA131" s="26">
        <f t="shared" si="112"/>
        <v>8.6718393427659187E-3</v>
      </c>
      <c r="AB131" s="80">
        <v>1068344024.84</v>
      </c>
      <c r="AC131" s="71">
        <v>2.5017</v>
      </c>
      <c r="AD131" s="26">
        <f t="shared" si="113"/>
        <v>2.8760071694599629E-2</v>
      </c>
      <c r="AE131" s="26">
        <f t="shared" si="114"/>
        <v>2.9082682023858487E-2</v>
      </c>
      <c r="AF131" s="80">
        <v>1062213869.98</v>
      </c>
      <c r="AG131" s="71">
        <v>2.4870999999999999</v>
      </c>
      <c r="AH131" s="26">
        <f t="shared" si="115"/>
        <v>-5.7379970472695753E-3</v>
      </c>
      <c r="AI131" s="26">
        <f t="shared" si="116"/>
        <v>-5.8360314985810326E-3</v>
      </c>
      <c r="AJ131" s="27">
        <f t="shared" si="48"/>
        <v>8.9125841579493614E-3</v>
      </c>
      <c r="AK131" s="27">
        <f t="shared" si="49"/>
        <v>1.168113129829201E-2</v>
      </c>
      <c r="AL131" s="28">
        <f t="shared" si="50"/>
        <v>8.4313815004054396E-2</v>
      </c>
      <c r="AM131" s="28">
        <f t="shared" si="51"/>
        <v>8.4980150940103763E-2</v>
      </c>
      <c r="AN131" s="29">
        <f t="shared" si="52"/>
        <v>1.7319401806382865E-2</v>
      </c>
      <c r="AO131" s="87">
        <f t="shared" si="53"/>
        <v>1.5446139784284859E-2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18007043.09</v>
      </c>
      <c r="C132" s="71">
        <v>1.1647000000000001</v>
      </c>
      <c r="D132" s="80">
        <v>17764864.510000002</v>
      </c>
      <c r="E132" s="71">
        <v>1.1491</v>
      </c>
      <c r="F132" s="26">
        <f>((D132-B132)/B132)</f>
        <v>-1.3449103153115085E-2</v>
      </c>
      <c r="G132" s="26">
        <f>((E132-C132)/C132)</f>
        <v>-1.3394007040439648E-2</v>
      </c>
      <c r="H132" s="80">
        <v>17960048.84</v>
      </c>
      <c r="I132" s="71">
        <v>1.1617</v>
      </c>
      <c r="J132" s="26">
        <f t="shared" si="103"/>
        <v>1.0987099276221735E-2</v>
      </c>
      <c r="K132" s="26">
        <f t="shared" si="104"/>
        <v>1.0965103124184096E-2</v>
      </c>
      <c r="L132" s="80">
        <v>18185739.109999999</v>
      </c>
      <c r="M132" s="71">
        <v>1.1762999999999999</v>
      </c>
      <c r="N132" s="26">
        <f t="shared" si="105"/>
        <v>1.2566239212966391E-2</v>
      </c>
      <c r="O132" s="26">
        <f t="shared" si="106"/>
        <v>1.2567788585693334E-2</v>
      </c>
      <c r="P132" s="80">
        <v>18313393.940000001</v>
      </c>
      <c r="Q132" s="71">
        <v>1.1846000000000001</v>
      </c>
      <c r="R132" s="26">
        <f t="shared" si="107"/>
        <v>7.0195018870476879E-3</v>
      </c>
      <c r="S132" s="26">
        <f t="shared" si="108"/>
        <v>7.0560231233530533E-3</v>
      </c>
      <c r="T132" s="80">
        <v>18445298.809999999</v>
      </c>
      <c r="U132" s="71">
        <v>1.1931</v>
      </c>
      <c r="V132" s="26">
        <f t="shared" si="109"/>
        <v>7.2026447108687764E-3</v>
      </c>
      <c r="W132" s="26">
        <f t="shared" si="110"/>
        <v>7.1754178625696025E-3</v>
      </c>
      <c r="X132" s="80">
        <v>18632425.859999999</v>
      </c>
      <c r="Y132" s="71">
        <v>1.2052</v>
      </c>
      <c r="Z132" s="26">
        <f t="shared" si="111"/>
        <v>1.0144972544361875E-2</v>
      </c>
      <c r="AA132" s="26">
        <f t="shared" si="112"/>
        <v>1.014164780823066E-2</v>
      </c>
      <c r="AB132" s="80">
        <v>19255185.219999999</v>
      </c>
      <c r="AC132" s="71">
        <v>1.2455000000000001</v>
      </c>
      <c r="AD132" s="26">
        <f t="shared" si="113"/>
        <v>3.3423418114167096E-2</v>
      </c>
      <c r="AE132" s="26">
        <f t="shared" si="114"/>
        <v>3.3438433455028213E-2</v>
      </c>
      <c r="AF132" s="80">
        <v>18980228.41</v>
      </c>
      <c r="AG132" s="71">
        <v>1.2277</v>
      </c>
      <c r="AH132" s="26">
        <f t="shared" si="115"/>
        <v>-1.4279624260087937E-2</v>
      </c>
      <c r="AI132" s="26">
        <f t="shared" si="116"/>
        <v>-1.4291449217181885E-2</v>
      </c>
      <c r="AJ132" s="27">
        <f t="shared" si="48"/>
        <v>6.701893541553817E-3</v>
      </c>
      <c r="AK132" s="27">
        <f t="shared" si="49"/>
        <v>6.7073697126796786E-3</v>
      </c>
      <c r="AL132" s="28">
        <f t="shared" si="50"/>
        <v>6.8413913278981622E-2</v>
      </c>
      <c r="AM132" s="28">
        <f t="shared" si="51"/>
        <v>6.8401357584196326E-2</v>
      </c>
      <c r="AN132" s="29">
        <f t="shared" si="52"/>
        <v>1.5237578504147772E-2</v>
      </c>
      <c r="AO132" s="87">
        <f t="shared" si="53"/>
        <v>1.5232358461498268E-2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203518543.27000001</v>
      </c>
      <c r="C133" s="71">
        <v>1.0362</v>
      </c>
      <c r="D133" s="80">
        <v>201205005.02000001</v>
      </c>
      <c r="E133" s="71">
        <v>1.0156000000000001</v>
      </c>
      <c r="F133" s="26">
        <f>((D133-B133)/B133)</f>
        <v>-1.1367702484636597E-2</v>
      </c>
      <c r="G133" s="26">
        <f>((E133-C133)/C133)</f>
        <v>-1.9880331982242764E-2</v>
      </c>
      <c r="H133" s="80">
        <v>204827246.83000001</v>
      </c>
      <c r="I133" s="71">
        <v>1.0179</v>
      </c>
      <c r="J133" s="26">
        <f t="shared" si="103"/>
        <v>1.8002742077116558E-2</v>
      </c>
      <c r="K133" s="26">
        <f t="shared" si="104"/>
        <v>2.2646711303662549E-3</v>
      </c>
      <c r="L133" s="80">
        <v>208163091.44</v>
      </c>
      <c r="M133" s="71">
        <v>1.0346</v>
      </c>
      <c r="N133" s="26">
        <f t="shared" si="105"/>
        <v>1.6286137033168384E-2</v>
      </c>
      <c r="O133" s="26">
        <f t="shared" si="106"/>
        <v>1.6406326751154277E-2</v>
      </c>
      <c r="P133" s="80">
        <v>208829329.69</v>
      </c>
      <c r="Q133" s="71">
        <v>1.0455000000000001</v>
      </c>
      <c r="R133" s="26">
        <f t="shared" si="107"/>
        <v>3.2005589722519734E-3</v>
      </c>
      <c r="S133" s="26">
        <f t="shared" si="108"/>
        <v>1.0535472646433532E-2</v>
      </c>
      <c r="T133" s="80">
        <v>209944521.37</v>
      </c>
      <c r="U133" s="71">
        <v>1.0641</v>
      </c>
      <c r="V133" s="26">
        <f t="shared" si="109"/>
        <v>5.3402061944817381E-3</v>
      </c>
      <c r="W133" s="26">
        <f t="shared" si="110"/>
        <v>1.7790530846484885E-2</v>
      </c>
      <c r="X133" s="80">
        <v>209944521.37</v>
      </c>
      <c r="Y133" s="71">
        <v>1.0641</v>
      </c>
      <c r="Z133" s="26">
        <f t="shared" si="111"/>
        <v>0</v>
      </c>
      <c r="AA133" s="26">
        <f t="shared" si="112"/>
        <v>0</v>
      </c>
      <c r="AB133" s="80">
        <v>220874466.86000001</v>
      </c>
      <c r="AC133" s="71">
        <v>1.1212</v>
      </c>
      <c r="AD133" s="26">
        <f t="shared" si="113"/>
        <v>5.2061113186837572E-2</v>
      </c>
      <c r="AE133" s="26">
        <f t="shared" si="114"/>
        <v>5.3660370265952377E-2</v>
      </c>
      <c r="AF133" s="80">
        <v>213551676.5</v>
      </c>
      <c r="AG133" s="71">
        <v>1.0841000000000001</v>
      </c>
      <c r="AH133" s="26">
        <f t="shared" si="115"/>
        <v>-3.3153630041998117E-2</v>
      </c>
      <c r="AI133" s="26">
        <f t="shared" si="116"/>
        <v>-3.3089546914020614E-2</v>
      </c>
      <c r="AJ133" s="27">
        <f t="shared" si="48"/>
        <v>6.2961781171526898E-3</v>
      </c>
      <c r="AK133" s="27">
        <f t="shared" si="49"/>
        <v>5.9609365930159931E-3</v>
      </c>
      <c r="AL133" s="28">
        <f t="shared" si="50"/>
        <v>6.1363639929199153E-2</v>
      </c>
      <c r="AM133" s="28">
        <f t="shared" si="51"/>
        <v>6.7447814100039388E-2</v>
      </c>
      <c r="AN133" s="29">
        <f t="shared" si="52"/>
        <v>2.4639430772712589E-2</v>
      </c>
      <c r="AO133" s="87">
        <f t="shared" si="53"/>
        <v>2.6150974840416397E-2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4298136.33</v>
      </c>
      <c r="C134" s="71">
        <v>100.925</v>
      </c>
      <c r="D134" s="71">
        <v>4250550.41</v>
      </c>
      <c r="E134" s="71">
        <v>99.786000000000001</v>
      </c>
      <c r="F134" s="26">
        <f>((D134-B134)/B134)</f>
        <v>-1.1071291449706045E-2</v>
      </c>
      <c r="G134" s="26">
        <f>((E134-C134)/C134)</f>
        <v>-1.128560812484514E-2</v>
      </c>
      <c r="H134" s="71">
        <v>6771772.0800000001</v>
      </c>
      <c r="I134" s="71">
        <v>100</v>
      </c>
      <c r="J134" s="26">
        <f t="shared" si="103"/>
        <v>0.59315181019109475</v>
      </c>
      <c r="K134" s="26">
        <f t="shared" si="104"/>
        <v>2.1445894213617004E-3</v>
      </c>
      <c r="L134" s="71">
        <v>4330962.5199999996</v>
      </c>
      <c r="M134" s="71">
        <v>101.563</v>
      </c>
      <c r="N134" s="26">
        <f t="shared" si="105"/>
        <v>-0.36043882327474913</v>
      </c>
      <c r="O134" s="26">
        <f t="shared" si="106"/>
        <v>1.5630000000000022E-2</v>
      </c>
      <c r="P134" s="71">
        <v>4257398.57</v>
      </c>
      <c r="Q134" s="71">
        <v>102.364</v>
      </c>
      <c r="R134" s="26">
        <f t="shared" si="107"/>
        <v>-1.6985589152593097E-2</v>
      </c>
      <c r="S134" s="26">
        <f t="shared" si="108"/>
        <v>7.8867304037888008E-3</v>
      </c>
      <c r="T134" s="71">
        <v>4182527.2045522472</v>
      </c>
      <c r="U134" s="71">
        <v>102.45257407858014</v>
      </c>
      <c r="V134" s="26">
        <f t="shared" si="109"/>
        <v>-1.758617714943074E-2</v>
      </c>
      <c r="W134" s="26">
        <f t="shared" si="110"/>
        <v>8.652854380459677E-4</v>
      </c>
      <c r="X134" s="71">
        <v>4183245.18</v>
      </c>
      <c r="Y134" s="71">
        <v>102.471</v>
      </c>
      <c r="Z134" s="26">
        <f t="shared" si="111"/>
        <v>1.7166067610308353E-4</v>
      </c>
      <c r="AA134" s="26">
        <f t="shared" si="112"/>
        <v>1.7984830137824916E-4</v>
      </c>
      <c r="AB134" s="71">
        <v>4229692.6361484407</v>
      </c>
      <c r="AC134" s="71">
        <v>103.666</v>
      </c>
      <c r="AD134" s="26">
        <f t="shared" si="113"/>
        <v>1.1103211537899981E-2</v>
      </c>
      <c r="AE134" s="26">
        <f t="shared" si="114"/>
        <v>1.166183603165767E-2</v>
      </c>
      <c r="AF134" s="71">
        <v>4229692.6361484407</v>
      </c>
      <c r="AG134" s="71">
        <v>103.666</v>
      </c>
      <c r="AH134" s="26">
        <f t="shared" si="115"/>
        <v>0</v>
      </c>
      <c r="AI134" s="26">
        <f t="shared" si="116"/>
        <v>0</v>
      </c>
      <c r="AJ134" s="27">
        <f t="shared" ref="AJ134:AJ158" si="117">AVERAGE(F134,J134,N134,R134,V134,Z134,AD134,AH134)</f>
        <v>2.4793100172327342E-2</v>
      </c>
      <c r="AK134" s="27">
        <f t="shared" ref="AK134:AK158" si="118">AVERAGE(G134,K134,O134,S134,W134,AA134,AE134,AI134)</f>
        <v>3.3853351839234088E-3</v>
      </c>
      <c r="AL134" s="28">
        <f t="shared" ref="AL134:AL158" si="119">((AF134-D134)/D134)</f>
        <v>-4.9070759877329617E-3</v>
      </c>
      <c r="AM134" s="28">
        <f t="shared" ref="AM134:AM158" si="120">((AG134-E134)/E134)</f>
        <v>3.8883210069548792E-2</v>
      </c>
      <c r="AN134" s="29">
        <f t="shared" ref="AN134:AN158" si="121">STDEV(F134,J134,N134,R134,V134,Z134,AD134,AH134)</f>
        <v>0.26122549122527872</v>
      </c>
      <c r="AO134" s="87">
        <f t="shared" ref="AO134:AO158" si="122">STDEV(G134,K134,O134,S134,W134,AA134,AE134,AI134)</f>
        <v>8.3114134990542529E-3</v>
      </c>
    </row>
    <row r="135" spans="1:46">
      <c r="A135" s="237" t="s">
        <v>47</v>
      </c>
      <c r="B135" s="250">
        <f>SUM(B113:B134)</f>
        <v>29936543532.98</v>
      </c>
      <c r="C135" s="100"/>
      <c r="D135" s="250">
        <f>SUM(D113:D134)</f>
        <v>29743326960.750423</v>
      </c>
      <c r="E135" s="100"/>
      <c r="F135" s="26">
        <f>((D135-B135)/B135)</f>
        <v>-6.4542044413616571E-3</v>
      </c>
      <c r="G135" s="26"/>
      <c r="H135" s="250">
        <f>SUM(H113:H134)</f>
        <v>29831295472.480007</v>
      </c>
      <c r="I135" s="100"/>
      <c r="J135" s="26">
        <f>((H135-D135)/D135)</f>
        <v>2.957588162402539E-3</v>
      </c>
      <c r="K135" s="26"/>
      <c r="L135" s="250">
        <f>SUM(L113:L134)</f>
        <v>30263933632.202248</v>
      </c>
      <c r="M135" s="100"/>
      <c r="N135" s="26">
        <f>((L135-H135)/H135)</f>
        <v>1.4502828417939749E-2</v>
      </c>
      <c r="O135" s="26"/>
      <c r="P135" s="250">
        <f>SUM(P113:P134)</f>
        <v>30448572798.546356</v>
      </c>
      <c r="Q135" s="100"/>
      <c r="R135" s="26">
        <f>((P135-L135)/L135)</f>
        <v>6.1009638927982529E-3</v>
      </c>
      <c r="S135" s="26"/>
      <c r="T135" s="250">
        <f>SUM(T113:T134)</f>
        <v>31174430452.156418</v>
      </c>
      <c r="U135" s="100"/>
      <c r="V135" s="26">
        <f>((T135-P135)/P135)</f>
        <v>2.3838807106411068E-2</v>
      </c>
      <c r="W135" s="26"/>
      <c r="X135" s="250">
        <f>SUM(X113:X134)</f>
        <v>31408962329.739998</v>
      </c>
      <c r="Y135" s="100"/>
      <c r="Z135" s="26">
        <f>((X135-T135)/T135)</f>
        <v>7.5232129082042883E-3</v>
      </c>
      <c r="AA135" s="26"/>
      <c r="AB135" s="250">
        <f>SUM(AB113:AB134)</f>
        <v>32787759032.011131</v>
      </c>
      <c r="AC135" s="100"/>
      <c r="AD135" s="26">
        <f>((AB135-X135)/X135)</f>
        <v>4.3898193381753374E-2</v>
      </c>
      <c r="AE135" s="26"/>
      <c r="AF135" s="250">
        <f>SUM(AF113:AF134)</f>
        <v>32284134552.048656</v>
      </c>
      <c r="AG135" s="100"/>
      <c r="AH135" s="26">
        <f>((AF135-AB135)/AB135)</f>
        <v>-1.5360137283880226E-2</v>
      </c>
      <c r="AI135" s="26"/>
      <c r="AJ135" s="27">
        <f t="shared" si="117"/>
        <v>9.6259065180334252E-3</v>
      </c>
      <c r="AK135" s="27"/>
      <c r="AL135" s="28">
        <f t="shared" si="119"/>
        <v>8.5424458220531505E-2</v>
      </c>
      <c r="AM135" s="28"/>
      <c r="AN135" s="29">
        <f t="shared" si="121"/>
        <v>1.8301311120790018E-2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585928985.63</v>
      </c>
      <c r="C138" s="74">
        <v>15.717499999999999</v>
      </c>
      <c r="D138" s="74">
        <v>582440326</v>
      </c>
      <c r="E138" s="74">
        <v>15.648199999999999</v>
      </c>
      <c r="F138" s="26">
        <f>((D138-B138)/B138)</f>
        <v>-5.9540656215342101E-3</v>
      </c>
      <c r="G138" s="26">
        <f>((E138-C138)/C138)</f>
        <v>-4.4090981390170281E-3</v>
      </c>
      <c r="H138" s="74">
        <v>583269324.77999997</v>
      </c>
      <c r="I138" s="74">
        <v>15.649699999999999</v>
      </c>
      <c r="J138" s="26">
        <f t="shared" ref="J138:J140" si="123">((H138-D138)/D138)</f>
        <v>1.4233196827102446E-3</v>
      </c>
      <c r="K138" s="26">
        <f t="shared" ref="K138:K140" si="124">((I138-E138)/E138)</f>
        <v>9.5857670530799505E-5</v>
      </c>
      <c r="L138" s="74">
        <v>589801750.84000003</v>
      </c>
      <c r="M138" s="74">
        <v>15.851800000000001</v>
      </c>
      <c r="N138" s="26">
        <f t="shared" ref="N138:N140" si="125">((L138-H138)/H138)</f>
        <v>1.1199673602694587E-2</v>
      </c>
      <c r="O138" s="26">
        <f t="shared" ref="O138:O140" si="126">((M138-I138)/I138)</f>
        <v>1.2913985571608498E-2</v>
      </c>
      <c r="P138" s="74">
        <v>596149086.86000001</v>
      </c>
      <c r="Q138" s="74">
        <v>15.954800000000001</v>
      </c>
      <c r="R138" s="26">
        <f t="shared" ref="R138:R140" si="127">((P138-L138)/L138)</f>
        <v>1.0761812780243629E-2</v>
      </c>
      <c r="S138" s="26">
        <f t="shared" ref="S138:S140" si="128">((Q138-M138)/M138)</f>
        <v>6.4976848055110304E-3</v>
      </c>
      <c r="T138" s="74">
        <v>602714907.63999999</v>
      </c>
      <c r="U138" s="74">
        <v>16.174099999999999</v>
      </c>
      <c r="V138" s="26">
        <f t="shared" ref="V138:V140" si="129">((T138-P138)/P138)</f>
        <v>1.1013722782975414E-2</v>
      </c>
      <c r="W138" s="26">
        <f t="shared" ref="W138:W140" si="130">((U138-Q138)/Q138)</f>
        <v>1.3745079850577801E-2</v>
      </c>
      <c r="X138" s="74">
        <v>612431490.19000006</v>
      </c>
      <c r="Y138" s="74">
        <v>16.494700000000002</v>
      </c>
      <c r="Z138" s="26">
        <f t="shared" ref="Z138:Z140" si="131">((X138-T138)/T138)</f>
        <v>1.6121357588526349E-2</v>
      </c>
      <c r="AA138" s="26">
        <f t="shared" ref="AA138:AA140" si="132">((Y138-U138)/U138)</f>
        <v>1.982181388763532E-2</v>
      </c>
      <c r="AB138" s="74">
        <v>639891058.09000003</v>
      </c>
      <c r="AC138" s="74">
        <v>16.909400000000002</v>
      </c>
      <c r="AD138" s="26">
        <f t="shared" ref="AD138:AD140" si="133">((AB138-X138)/X138)</f>
        <v>4.4836962729465385E-2</v>
      </c>
      <c r="AE138" s="26">
        <f t="shared" ref="AE138:AE140" si="134">((AC138-Y138)/Y138)</f>
        <v>2.5141409058667318E-2</v>
      </c>
      <c r="AF138" s="74">
        <v>637979421.89999998</v>
      </c>
      <c r="AG138" s="74">
        <v>16.9331</v>
      </c>
      <c r="AH138" s="26">
        <f t="shared" ref="AH138:AH140" si="135">((AF138-AB138)/AB138)</f>
        <v>-2.9874400741058448E-3</v>
      </c>
      <c r="AI138" s="26">
        <f t="shared" ref="AI138:AI140" si="136">((AG138-AC138)/AC138)</f>
        <v>1.4015872828129947E-3</v>
      </c>
      <c r="AJ138" s="27">
        <f t="shared" si="117"/>
        <v>1.0801917933871944E-2</v>
      </c>
      <c r="AK138" s="27">
        <f t="shared" si="118"/>
        <v>9.4010399985408419E-3</v>
      </c>
      <c r="AL138" s="28">
        <f t="shared" si="119"/>
        <v>9.5355856077863635E-2</v>
      </c>
      <c r="AM138" s="28">
        <f t="shared" si="120"/>
        <v>8.211168057667978E-2</v>
      </c>
      <c r="AN138" s="29">
        <f t="shared" si="121"/>
        <v>1.5792190095582099E-2</v>
      </c>
      <c r="AO138" s="87">
        <f t="shared" si="122"/>
        <v>1.0262903126559688E-2</v>
      </c>
    </row>
    <row r="139" spans="1:46">
      <c r="A139" s="236" t="s">
        <v>30</v>
      </c>
      <c r="B139" s="72">
        <v>1702310810.27</v>
      </c>
      <c r="C139" s="74">
        <v>1.4</v>
      </c>
      <c r="D139" s="72">
        <v>1671493565.5699999</v>
      </c>
      <c r="E139" s="74">
        <v>1.38</v>
      </c>
      <c r="F139" s="26">
        <f>((D139-B139)/B139)</f>
        <v>-1.810318334001074E-2</v>
      </c>
      <c r="G139" s="26">
        <f>((E139-C139)/C139)</f>
        <v>-1.4285714285714299E-2</v>
      </c>
      <c r="H139" s="72">
        <v>1686534501.3900001</v>
      </c>
      <c r="I139" s="74">
        <v>1.39</v>
      </c>
      <c r="J139" s="26">
        <f t="shared" si="123"/>
        <v>8.9985005804500522E-3</v>
      </c>
      <c r="K139" s="26">
        <f t="shared" si="124"/>
        <v>7.2463768115942099E-3</v>
      </c>
      <c r="L139" s="72">
        <v>1723854112.4100001</v>
      </c>
      <c r="M139" s="74">
        <v>1.42</v>
      </c>
      <c r="N139" s="26">
        <f t="shared" si="125"/>
        <v>2.2127985516597542E-2</v>
      </c>
      <c r="O139" s="26">
        <f t="shared" si="126"/>
        <v>2.1582733812949662E-2</v>
      </c>
      <c r="P139" s="72">
        <v>1736511500.0999999</v>
      </c>
      <c r="Q139" s="74">
        <v>1.43</v>
      </c>
      <c r="R139" s="26">
        <f t="shared" si="127"/>
        <v>7.3424935433221835E-3</v>
      </c>
      <c r="S139" s="26">
        <f t="shared" si="128"/>
        <v>7.0422535211267668E-3</v>
      </c>
      <c r="T139" s="72">
        <v>1777816425.6700001</v>
      </c>
      <c r="U139" s="74">
        <v>1.47</v>
      </c>
      <c r="V139" s="26">
        <f t="shared" si="129"/>
        <v>2.3786151469553502E-2</v>
      </c>
      <c r="W139" s="26">
        <f t="shared" si="130"/>
        <v>2.7972027972028E-2</v>
      </c>
      <c r="X139" s="72">
        <v>1832179395.54</v>
      </c>
      <c r="Y139" s="74">
        <v>1.51</v>
      </c>
      <c r="Z139" s="26">
        <f t="shared" si="131"/>
        <v>3.0578505792302084E-2</v>
      </c>
      <c r="AA139" s="26">
        <f t="shared" si="132"/>
        <v>2.721088435374152E-2</v>
      </c>
      <c r="AB139" s="72">
        <v>1945064311.8199999</v>
      </c>
      <c r="AC139" s="74">
        <v>1.6</v>
      </c>
      <c r="AD139" s="26">
        <f t="shared" si="133"/>
        <v>6.1612370794470864E-2</v>
      </c>
      <c r="AE139" s="26">
        <f t="shared" si="134"/>
        <v>5.9602649006622571E-2</v>
      </c>
      <c r="AF139" s="72">
        <v>1925475715.95</v>
      </c>
      <c r="AG139" s="74">
        <v>1.58</v>
      </c>
      <c r="AH139" s="26">
        <f t="shared" si="135"/>
        <v>-1.0070924519544963E-2</v>
      </c>
      <c r="AI139" s="26">
        <f t="shared" si="136"/>
        <v>-1.2500000000000011E-2</v>
      </c>
      <c r="AJ139" s="27">
        <f t="shared" si="117"/>
        <v>1.5783987479642565E-2</v>
      </c>
      <c r="AK139" s="27">
        <f t="shared" si="118"/>
        <v>1.5483901399043553E-2</v>
      </c>
      <c r="AL139" s="28">
        <f t="shared" si="119"/>
        <v>0.15194922410209163</v>
      </c>
      <c r="AM139" s="28">
        <f t="shared" si="120"/>
        <v>0.1449275362318842</v>
      </c>
      <c r="AN139" s="29">
        <f t="shared" si="121"/>
        <v>2.4950001150732603E-2</v>
      </c>
      <c r="AO139" s="87">
        <f t="shared" si="122"/>
        <v>2.4158944121765072E-2</v>
      </c>
    </row>
    <row r="140" spans="1:46">
      <c r="A140" s="236" t="s">
        <v>31</v>
      </c>
      <c r="B140" s="74">
        <v>436882031.55000001</v>
      </c>
      <c r="C140" s="74">
        <v>40.974699999999999</v>
      </c>
      <c r="D140" s="74">
        <v>436323933.38</v>
      </c>
      <c r="E140" s="74">
        <v>40.899000000000001</v>
      </c>
      <c r="F140" s="26">
        <f>((D140-B140)/B140)</f>
        <v>-1.2774573676558813E-3</v>
      </c>
      <c r="G140" s="26">
        <f>((E140-C140)/C140)</f>
        <v>-1.8474814946783664E-3</v>
      </c>
      <c r="H140" s="74">
        <v>449918992.85000002</v>
      </c>
      <c r="I140" s="74">
        <v>42.0291</v>
      </c>
      <c r="J140" s="26">
        <f t="shared" si="123"/>
        <v>3.1158179577006884E-2</v>
      </c>
      <c r="K140" s="26">
        <f t="shared" si="124"/>
        <v>2.7631482432333279E-2</v>
      </c>
      <c r="L140" s="74">
        <v>454267759.91000003</v>
      </c>
      <c r="M140" s="74">
        <v>42.513199999999998</v>
      </c>
      <c r="N140" s="26">
        <f t="shared" si="125"/>
        <v>9.665666773595958E-3</v>
      </c>
      <c r="O140" s="26">
        <f t="shared" si="126"/>
        <v>1.1518210002117533E-2</v>
      </c>
      <c r="P140" s="74">
        <v>461270801.31999999</v>
      </c>
      <c r="Q140" s="74">
        <v>42.748800000000003</v>
      </c>
      <c r="R140" s="26">
        <f t="shared" si="127"/>
        <v>1.5416109237836768E-2</v>
      </c>
      <c r="S140" s="26">
        <f t="shared" si="128"/>
        <v>5.5418081913383406E-3</v>
      </c>
      <c r="T140" s="74">
        <v>485963931.73000002</v>
      </c>
      <c r="U140" s="74">
        <v>43.096600000000002</v>
      </c>
      <c r="V140" s="26">
        <f t="shared" si="129"/>
        <v>5.3532827873207442E-2</v>
      </c>
      <c r="W140" s="26">
        <f t="shared" si="130"/>
        <v>8.1359008907852248E-3</v>
      </c>
      <c r="X140" s="74">
        <v>492473375.00999999</v>
      </c>
      <c r="Y140" s="74">
        <v>43.639400000000002</v>
      </c>
      <c r="Z140" s="26">
        <f t="shared" si="131"/>
        <v>1.3394910311196917E-2</v>
      </c>
      <c r="AA140" s="26">
        <f t="shared" si="132"/>
        <v>1.2594961087417563E-2</v>
      </c>
      <c r="AB140" s="74">
        <v>504770492.58999997</v>
      </c>
      <c r="AC140" s="74">
        <v>44.703000000000003</v>
      </c>
      <c r="AD140" s="26">
        <f t="shared" si="133"/>
        <v>2.4970116566708368E-2</v>
      </c>
      <c r="AE140" s="26">
        <f t="shared" si="134"/>
        <v>2.437247074891041E-2</v>
      </c>
      <c r="AF140" s="74">
        <v>514575084.24000001</v>
      </c>
      <c r="AG140" s="74">
        <v>45.581400000000002</v>
      </c>
      <c r="AH140" s="26">
        <f t="shared" si="135"/>
        <v>1.9423860534502003E-2</v>
      </c>
      <c r="AI140" s="26">
        <f t="shared" si="136"/>
        <v>1.9649687940406665E-2</v>
      </c>
      <c r="AJ140" s="27">
        <f t="shared" si="117"/>
        <v>2.0785526688299808E-2</v>
      </c>
      <c r="AK140" s="27">
        <f t="shared" si="118"/>
        <v>1.3449629974828832E-2</v>
      </c>
      <c r="AL140" s="28">
        <f t="shared" si="119"/>
        <v>0.17934187165444831</v>
      </c>
      <c r="AM140" s="28">
        <f t="shared" si="120"/>
        <v>0.11448690677033671</v>
      </c>
      <c r="AN140" s="29">
        <f t="shared" si="121"/>
        <v>1.6445672440651218E-2</v>
      </c>
      <c r="AO140" s="87">
        <f t="shared" si="122"/>
        <v>9.9146783821158872E-3</v>
      </c>
    </row>
    <row r="141" spans="1:46">
      <c r="A141" s="237" t="s">
        <v>47</v>
      </c>
      <c r="B141" s="250">
        <f>SUM(B138:B140)</f>
        <v>2725121827.4500003</v>
      </c>
      <c r="C141" s="100"/>
      <c r="D141" s="250">
        <f>SUM(D138:D140)</f>
        <v>2690257824.9499998</v>
      </c>
      <c r="E141" s="100"/>
      <c r="F141" s="26">
        <f>((D141-B141)/B141)</f>
        <v>-1.2793557392119986E-2</v>
      </c>
      <c r="G141" s="26"/>
      <c r="H141" s="250">
        <f>SUM(H138:H140)</f>
        <v>2719722819.02</v>
      </c>
      <c r="I141" s="100"/>
      <c r="J141" s="26">
        <f>((H141-D141)/D141)</f>
        <v>1.0952479645904496E-2</v>
      </c>
      <c r="K141" s="26"/>
      <c r="L141" s="250">
        <f>SUM(L138:L140)</f>
        <v>2767923623.1599998</v>
      </c>
      <c r="M141" s="100"/>
      <c r="N141" s="26">
        <f>((L141-H141)/H141)</f>
        <v>1.7722689901674651E-2</v>
      </c>
      <c r="O141" s="26"/>
      <c r="P141" s="250">
        <f>SUM(P138:P140)</f>
        <v>2793931388.2800002</v>
      </c>
      <c r="Q141" s="100"/>
      <c r="R141" s="26">
        <f>((P141-L141)/L141)</f>
        <v>9.3961281671163313E-3</v>
      </c>
      <c r="S141" s="26"/>
      <c r="T141" s="250">
        <f>SUM(T138:T140)</f>
        <v>2866495265.04</v>
      </c>
      <c r="U141" s="100"/>
      <c r="V141" s="26">
        <f>((T141-P141)/P141)</f>
        <v>2.5971960895099691E-2</v>
      </c>
      <c r="W141" s="26"/>
      <c r="X141" s="250">
        <f>SUM(X138:X140)</f>
        <v>2937084260.7399998</v>
      </c>
      <c r="Y141" s="100"/>
      <c r="Z141" s="26">
        <f>((X141-T141)/T141)</f>
        <v>2.4625540659672009E-2</v>
      </c>
      <c r="AA141" s="26"/>
      <c r="AB141" s="250">
        <f>SUM(AB138:AB140)</f>
        <v>3089725862.5</v>
      </c>
      <c r="AC141" s="100"/>
      <c r="AD141" s="26">
        <f>((AB141-X141)/X141)</f>
        <v>5.1970453759315062E-2</v>
      </c>
      <c r="AE141" s="26"/>
      <c r="AF141" s="250">
        <f>SUM(AF138:AF140)</f>
        <v>3078030222.0900002</v>
      </c>
      <c r="AG141" s="100"/>
      <c r="AH141" s="26">
        <f>((AF141-AB141)/AB141)</f>
        <v>-3.7853327222164999E-3</v>
      </c>
      <c r="AI141" s="26"/>
      <c r="AJ141" s="27">
        <f t="shared" si="117"/>
        <v>1.550754536430572E-2</v>
      </c>
      <c r="AK141" s="27"/>
      <c r="AL141" s="28">
        <f t="shared" si="119"/>
        <v>0.14413949233553752</v>
      </c>
      <c r="AM141" s="28"/>
      <c r="AN141" s="29">
        <f t="shared" si="121"/>
        <v>1.9850721435252513E-2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2968790874.8899999</v>
      </c>
      <c r="C145" s="114">
        <v>1.51</v>
      </c>
      <c r="D145" s="251">
        <v>2996352757.4699998</v>
      </c>
      <c r="E145" s="114">
        <v>1.53</v>
      </c>
      <c r="F145" s="26">
        <f>((D145-B145)/B145)</f>
        <v>9.2838747293108523E-3</v>
      </c>
      <c r="G145" s="26">
        <f>((E145-C145)/C145)</f>
        <v>1.3245033112582794E-2</v>
      </c>
      <c r="H145" s="251">
        <v>2977398885.5100002</v>
      </c>
      <c r="I145" s="114">
        <v>1.51</v>
      </c>
      <c r="J145" s="26">
        <f>((H145-D145)/D145)</f>
        <v>-6.3256477104529744E-3</v>
      </c>
      <c r="K145" s="26">
        <f>((I145-E145)/E145)</f>
        <v>-1.3071895424836612E-2</v>
      </c>
      <c r="L145" s="251">
        <v>3039103151.6599998</v>
      </c>
      <c r="M145" s="114">
        <v>1.54</v>
      </c>
      <c r="N145" s="26">
        <f>((L145-H145)/H145)</f>
        <v>2.0724218864423421E-2</v>
      </c>
      <c r="O145" s="26">
        <f>((M145-I145)/I145)</f>
        <v>1.986754966887419E-2</v>
      </c>
      <c r="P145" s="251">
        <v>3062613787.4499998</v>
      </c>
      <c r="Q145" s="114">
        <v>1.55</v>
      </c>
      <c r="R145" s="26">
        <f>((P145-L145)/L145)</f>
        <v>7.7360440290281463E-3</v>
      </c>
      <c r="S145" s="26">
        <f>((Q145-M145)/M145)</f>
        <v>6.4935064935064991E-3</v>
      </c>
      <c r="T145" s="251">
        <v>3113319444.3299999</v>
      </c>
      <c r="U145" s="114">
        <v>1.58</v>
      </c>
      <c r="V145" s="26">
        <f>((T145-P145)/P145)</f>
        <v>1.6556334033296038E-2</v>
      </c>
      <c r="W145" s="26">
        <f>((U145-Q145)/Q145)</f>
        <v>1.9354838709677438E-2</v>
      </c>
      <c r="X145" s="251">
        <v>3119123182.9099998</v>
      </c>
      <c r="Y145" s="114">
        <v>1.58</v>
      </c>
      <c r="Z145" s="26">
        <f>((X145-T145)/T145)</f>
        <v>1.8641641771035525E-3</v>
      </c>
      <c r="AA145" s="26">
        <f>((Y145-U145)/U145)</f>
        <v>0</v>
      </c>
      <c r="AB145" s="251">
        <v>3165043104.8699999</v>
      </c>
      <c r="AC145" s="114">
        <v>1.6</v>
      </c>
      <c r="AD145" s="26">
        <f>((AB145-X145)/X145)</f>
        <v>1.4722061062416535E-2</v>
      </c>
      <c r="AE145" s="26">
        <f>((AC145-Y145)/Y145)</f>
        <v>1.2658227848101276E-2</v>
      </c>
      <c r="AF145" s="251">
        <v>3140676063.8699999</v>
      </c>
      <c r="AG145" s="114">
        <v>1.59</v>
      </c>
      <c r="AH145" s="26">
        <f>((AF145-AB145)/AB145)</f>
        <v>-7.698802257228925E-3</v>
      </c>
      <c r="AI145" s="26">
        <f>((AG145-AC145)/AC145)</f>
        <v>-6.2500000000000056E-3</v>
      </c>
      <c r="AJ145" s="27">
        <f t="shared" si="117"/>
        <v>7.1077808659870817E-3</v>
      </c>
      <c r="AK145" s="27">
        <f t="shared" si="118"/>
        <v>6.5371575509881978E-3</v>
      </c>
      <c r="AL145" s="28">
        <f t="shared" si="119"/>
        <v>4.8166326891984815E-2</v>
      </c>
      <c r="AM145" s="28">
        <f t="shared" si="120"/>
        <v>3.9215686274509838E-2</v>
      </c>
      <c r="AN145" s="29">
        <f t="shared" si="121"/>
        <v>1.0453825860266604E-2</v>
      </c>
      <c r="AO145" s="87">
        <f t="shared" si="122"/>
        <v>1.2042888189052919E-2</v>
      </c>
    </row>
    <row r="146" spans="1:41">
      <c r="A146" s="235" t="s">
        <v>73</v>
      </c>
      <c r="B146" s="251">
        <v>293577670.31999999</v>
      </c>
      <c r="C146" s="114">
        <v>254.52</v>
      </c>
      <c r="D146" s="251">
        <v>294672503.52999997</v>
      </c>
      <c r="E146" s="114">
        <v>255.27</v>
      </c>
      <c r="F146" s="26">
        <f>((D146-B146)/B146)</f>
        <v>3.7292795763608625E-3</v>
      </c>
      <c r="G146" s="26">
        <f>((E146-C146)/C146)</f>
        <v>2.9467232437529467E-3</v>
      </c>
      <c r="H146" s="251">
        <v>293580300.85000002</v>
      </c>
      <c r="I146" s="114">
        <v>254.87</v>
      </c>
      <c r="J146" s="26">
        <f>((H146-D146)/D146)</f>
        <v>-3.7064967613741158E-3</v>
      </c>
      <c r="K146" s="26">
        <f>((I146-E146)/E146)</f>
        <v>-1.5669683080659915E-3</v>
      </c>
      <c r="L146" s="251">
        <v>296796708.31999999</v>
      </c>
      <c r="M146" s="114">
        <v>257.83999999999997</v>
      </c>
      <c r="N146" s="26">
        <f>((L146-H146)/H146)</f>
        <v>1.0955801396372773E-2</v>
      </c>
      <c r="O146" s="26">
        <f>((M146-I146)/I146)</f>
        <v>1.1652999568407308E-2</v>
      </c>
      <c r="P146" s="251">
        <v>301139306.50999999</v>
      </c>
      <c r="Q146" s="114">
        <v>260.16000000000003</v>
      </c>
      <c r="R146" s="26">
        <f>((P146-L146)/L146)</f>
        <v>1.4631557791125835E-2</v>
      </c>
      <c r="S146" s="26">
        <f>((Q146-M146)/M146)</f>
        <v>8.9978281104562911E-3</v>
      </c>
      <c r="T146" s="251">
        <v>306644841.04000002</v>
      </c>
      <c r="U146" s="114">
        <v>264.25</v>
      </c>
      <c r="V146" s="26">
        <f>((T146-P146)/P146)</f>
        <v>1.8282351094599494E-2</v>
      </c>
      <c r="W146" s="26">
        <f>((U146-Q146)/Q146)</f>
        <v>1.5721094710947011E-2</v>
      </c>
      <c r="X146" s="251">
        <v>317160303.83999997</v>
      </c>
      <c r="Y146" s="114">
        <v>274.45999999999998</v>
      </c>
      <c r="Z146" s="26">
        <f>((X146-T146)/T146)</f>
        <v>3.4291993187742141E-2</v>
      </c>
      <c r="AA146" s="26">
        <f>((Y146-U146)/U146)</f>
        <v>3.8637653736991406E-2</v>
      </c>
      <c r="AB146" s="251">
        <v>351308490.45999998</v>
      </c>
      <c r="AC146" s="114">
        <v>293.77999999999997</v>
      </c>
      <c r="AD146" s="26">
        <f>((AB146-X146)/X146)</f>
        <v>0.10766853924199472</v>
      </c>
      <c r="AE146" s="26">
        <f>((AC146-Y146)/Y146)</f>
        <v>7.0392771259928572E-2</v>
      </c>
      <c r="AF146" s="251">
        <v>344356991.48000002</v>
      </c>
      <c r="AG146" s="114">
        <v>289.94</v>
      </c>
      <c r="AH146" s="26">
        <f>((AF146-AB146)/AB146)</f>
        <v>-1.978744940350782E-2</v>
      </c>
      <c r="AI146" s="26">
        <f>((AG146-AC146)/AC146)</f>
        <v>-1.3071005514330367E-2</v>
      </c>
      <c r="AJ146" s="27">
        <f t="shared" si="117"/>
        <v>2.0758197015414235E-2</v>
      </c>
      <c r="AK146" s="27">
        <f t="shared" si="118"/>
        <v>1.6713887101010898E-2</v>
      </c>
      <c r="AL146" s="28">
        <f t="shared" si="119"/>
        <v>0.16860917579621329</v>
      </c>
      <c r="AM146" s="28">
        <f t="shared" si="120"/>
        <v>0.13581697810161783</v>
      </c>
      <c r="AN146" s="29">
        <f t="shared" si="121"/>
        <v>3.8561228529855572E-2</v>
      </c>
      <c r="AO146" s="87">
        <f t="shared" si="122"/>
        <v>2.6346792260745523E-2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7231642017.6599998</v>
      </c>
      <c r="C149" s="81">
        <v>117.84</v>
      </c>
      <c r="D149" s="80">
        <v>7240138052.1700001</v>
      </c>
      <c r="E149" s="81">
        <v>117.91</v>
      </c>
      <c r="F149" s="26">
        <f>((D149-B149)/B149)</f>
        <v>1.1748416873031775E-3</v>
      </c>
      <c r="G149" s="26">
        <f>((E149-C149)/C149)</f>
        <v>5.9402579769172754E-4</v>
      </c>
      <c r="H149" s="80">
        <v>7240138052.1700001</v>
      </c>
      <c r="I149" s="81">
        <v>117.99</v>
      </c>
      <c r="J149" s="26">
        <f t="shared" ref="J149:J152" si="137">((H149-D149)/D149)</f>
        <v>0</v>
      </c>
      <c r="K149" s="26">
        <f t="shared" ref="K149:K152" si="138">((I149-E149)/E149)</f>
        <v>6.784835891781723E-4</v>
      </c>
      <c r="L149" s="80">
        <v>7184891772.2600002</v>
      </c>
      <c r="M149" s="81">
        <v>118.02</v>
      </c>
      <c r="N149" s="26">
        <f t="shared" ref="N149:N152" si="139">((L149-H149)/H149)</f>
        <v>-7.6305561457411077E-3</v>
      </c>
      <c r="O149" s="26">
        <f t="shared" ref="O149:O152" si="140">((M149-I149)/I149)</f>
        <v>2.5425883549454306E-4</v>
      </c>
      <c r="P149" s="80">
        <v>7143846126.04</v>
      </c>
      <c r="Q149" s="81">
        <v>118.11</v>
      </c>
      <c r="R149" s="26">
        <f t="shared" ref="R149:R152" si="141">((P149-L149)/L149)</f>
        <v>-5.7127716771563008E-3</v>
      </c>
      <c r="S149" s="26">
        <f t="shared" ref="S149:S152" si="142">((Q149-M149)/M149)</f>
        <v>7.625826131164499E-4</v>
      </c>
      <c r="T149" s="80">
        <v>7135616631.8699999</v>
      </c>
      <c r="U149" s="81">
        <v>118.17</v>
      </c>
      <c r="V149" s="26">
        <f t="shared" ref="V149:V152" si="143">((T149-P149)/P149)</f>
        <v>-1.1519696847896521E-3</v>
      </c>
      <c r="W149" s="26">
        <f t="shared" ref="W149:W152" si="144">((U149-Q149)/Q149)</f>
        <v>5.0800101600205125E-4</v>
      </c>
      <c r="X149" s="80">
        <v>7095147744.2399998</v>
      </c>
      <c r="Y149" s="81">
        <v>118.24</v>
      </c>
      <c r="Z149" s="26">
        <f t="shared" ref="Z149:Z152" si="145">((X149-T149)/T149)</f>
        <v>-5.6713931980668375E-3</v>
      </c>
      <c r="AA149" s="26">
        <f t="shared" ref="AA149:AA152" si="146">((Y149-U149)/U149)</f>
        <v>5.9236692900053458E-4</v>
      </c>
      <c r="AB149" s="80">
        <v>7085868931.2799997</v>
      </c>
      <c r="AC149" s="81">
        <v>118.32</v>
      </c>
      <c r="AD149" s="26">
        <f t="shared" ref="AD149:AD152" si="147">((AB149-X149)/X149)</f>
        <v>-1.3077688153192845E-3</v>
      </c>
      <c r="AE149" s="26">
        <f t="shared" ref="AE149:AE152" si="148">((AC149-Y149)/Y149)</f>
        <v>6.765899864681859E-4</v>
      </c>
      <c r="AF149" s="80">
        <v>7046877775.5500002</v>
      </c>
      <c r="AG149" s="81">
        <v>118.37</v>
      </c>
      <c r="AH149" s="26">
        <f t="shared" ref="AH149:AH152" si="149">((AF149-AB149)/AB149)</f>
        <v>-5.5026639792723538E-3</v>
      </c>
      <c r="AI149" s="26">
        <f t="shared" ref="AI149:AI152" si="150">((AG149-AC149)/AC149)</f>
        <v>4.2258282623403796E-4</v>
      </c>
      <c r="AJ149" s="27">
        <f t="shared" si="117"/>
        <v>-3.2252852266302949E-3</v>
      </c>
      <c r="AK149" s="27">
        <f t="shared" si="118"/>
        <v>5.6111144914821286E-4</v>
      </c>
      <c r="AL149" s="28">
        <f t="shared" si="119"/>
        <v>-2.6692899393275561E-2</v>
      </c>
      <c r="AM149" s="28">
        <f t="shared" si="120"/>
        <v>3.9012806377746413E-3</v>
      </c>
      <c r="AN149" s="29">
        <f t="shared" si="121"/>
        <v>3.2624046144512824E-3</v>
      </c>
      <c r="AO149" s="87">
        <f t="shared" si="122"/>
        <v>1.6297757299259255E-4</v>
      </c>
    </row>
    <row r="150" spans="1:41">
      <c r="A150" s="235" t="s">
        <v>206</v>
      </c>
      <c r="B150" s="80">
        <v>5447637436.5600004</v>
      </c>
      <c r="C150" s="80">
        <v>117.91</v>
      </c>
      <c r="D150" s="80">
        <v>5443941992.4300003</v>
      </c>
      <c r="E150" s="80">
        <v>118.09</v>
      </c>
      <c r="F150" s="26">
        <f>((D150-B150)/B150)</f>
        <v>-6.7835720953075449E-4</v>
      </c>
      <c r="G150" s="26">
        <f>((E150-C150)/C150)</f>
        <v>1.5265880756509781E-3</v>
      </c>
      <c r="H150" s="80">
        <v>5457880532.4399996</v>
      </c>
      <c r="I150" s="80">
        <v>118.27</v>
      </c>
      <c r="J150" s="26">
        <f t="shared" si="137"/>
        <v>2.5603762915514757E-3</v>
      </c>
      <c r="K150" s="26">
        <f t="shared" si="138"/>
        <v>1.524261156744793E-3</v>
      </c>
      <c r="L150" s="80">
        <v>5714045889.96</v>
      </c>
      <c r="M150" s="80">
        <v>118.43</v>
      </c>
      <c r="N150" s="26">
        <f t="shared" si="139"/>
        <v>4.6934951396871122E-2</v>
      </c>
      <c r="O150" s="26">
        <f t="shared" si="140"/>
        <v>1.3528367295172978E-3</v>
      </c>
      <c r="P150" s="80">
        <v>5740300078.1700001</v>
      </c>
      <c r="Q150" s="80">
        <v>118.88</v>
      </c>
      <c r="R150" s="26">
        <f t="shared" si="141"/>
        <v>4.5946757718783081E-3</v>
      </c>
      <c r="S150" s="26">
        <f t="shared" si="142"/>
        <v>3.7997129105799931E-3</v>
      </c>
      <c r="T150" s="80">
        <v>5732876018.0799999</v>
      </c>
      <c r="U150" s="80">
        <v>119.08</v>
      </c>
      <c r="V150" s="26">
        <f t="shared" si="143"/>
        <v>-1.2933226467085556E-3</v>
      </c>
      <c r="W150" s="26">
        <f t="shared" si="144"/>
        <v>1.6823687752355555E-3</v>
      </c>
      <c r="X150" s="80">
        <v>5754261520.9899998</v>
      </c>
      <c r="Y150" s="80">
        <v>119.28</v>
      </c>
      <c r="Z150" s="26">
        <f t="shared" si="145"/>
        <v>3.7303271242140131E-3</v>
      </c>
      <c r="AA150" s="26">
        <f t="shared" si="146"/>
        <v>1.6795431642593454E-3</v>
      </c>
      <c r="AB150" s="80">
        <v>5758282820.4300003</v>
      </c>
      <c r="AC150" s="80">
        <v>119.48</v>
      </c>
      <c r="AD150" s="26">
        <f t="shared" si="147"/>
        <v>6.9883849132193845E-4</v>
      </c>
      <c r="AE150" s="26">
        <f t="shared" si="148"/>
        <v>1.6767270288397286E-3</v>
      </c>
      <c r="AF150" s="80">
        <v>5763865854.2700005</v>
      </c>
      <c r="AG150" s="80">
        <v>119.68</v>
      </c>
      <c r="AH150" s="26">
        <f t="shared" si="149"/>
        <v>9.695657566856431E-4</v>
      </c>
      <c r="AI150" s="26">
        <f t="shared" si="150"/>
        <v>1.6739203213927253E-3</v>
      </c>
      <c r="AJ150" s="27">
        <f t="shared" si="117"/>
        <v>7.1896318720353998E-3</v>
      </c>
      <c r="AK150" s="27">
        <f t="shared" si="118"/>
        <v>1.8644947702775522E-3</v>
      </c>
      <c r="AL150" s="28">
        <f t="shared" si="119"/>
        <v>5.8766949075663544E-2</v>
      </c>
      <c r="AM150" s="28">
        <f t="shared" si="120"/>
        <v>1.3464306884579587E-2</v>
      </c>
      <c r="AN150" s="29">
        <f t="shared" si="121"/>
        <v>1.6188648618293045E-2</v>
      </c>
      <c r="AO150" s="87">
        <f t="shared" si="122"/>
        <v>7.9063766012110607E-4</v>
      </c>
    </row>
    <row r="151" spans="1:41">
      <c r="A151" s="235" t="s">
        <v>180</v>
      </c>
      <c r="B151" s="80">
        <v>1831648669.29</v>
      </c>
      <c r="C151" s="81">
        <v>1.0918000000000001</v>
      </c>
      <c r="D151" s="80">
        <v>1865817466.8299999</v>
      </c>
      <c r="E151" s="81">
        <v>1.0931999999999999</v>
      </c>
      <c r="F151" s="26">
        <f>((D151-B151)/B151)</f>
        <v>1.8654667848089435E-2</v>
      </c>
      <c r="G151" s="26">
        <f>((E151-C151)/C151)</f>
        <v>1.282286132991249E-3</v>
      </c>
      <c r="H151" s="80">
        <v>1823970955.2</v>
      </c>
      <c r="I151" s="81">
        <v>1.095</v>
      </c>
      <c r="J151" s="26">
        <f t="shared" si="137"/>
        <v>-2.2427977213171107E-2</v>
      </c>
      <c r="K151" s="26">
        <f t="shared" si="138"/>
        <v>1.646542261251394E-3</v>
      </c>
      <c r="L151" s="80">
        <v>1825797276.4400001</v>
      </c>
      <c r="M151" s="81">
        <v>1.0963000000000001</v>
      </c>
      <c r="N151" s="26">
        <f t="shared" si="139"/>
        <v>1.0012885538518632E-3</v>
      </c>
      <c r="O151" s="26">
        <f t="shared" si="140"/>
        <v>1.1872146118722183E-3</v>
      </c>
      <c r="P151" s="80">
        <v>1839686581.75</v>
      </c>
      <c r="Q151" s="81">
        <v>1.0981000000000001</v>
      </c>
      <c r="R151" s="26">
        <f t="shared" si="141"/>
        <v>7.6072549177429874E-3</v>
      </c>
      <c r="S151" s="26">
        <f t="shared" si="142"/>
        <v>1.6418863449785858E-3</v>
      </c>
      <c r="T151" s="80">
        <v>1869838998.2</v>
      </c>
      <c r="U151" s="81">
        <v>1.0993999999999999</v>
      </c>
      <c r="V151" s="26">
        <f t="shared" si="143"/>
        <v>1.6389974656072989E-2</v>
      </c>
      <c r="W151" s="26">
        <f t="shared" si="144"/>
        <v>1.1838630361532254E-3</v>
      </c>
      <c r="X151" s="80">
        <v>1872656811.6700001</v>
      </c>
      <c r="Y151" s="81">
        <v>1.1008</v>
      </c>
      <c r="Z151" s="26">
        <f t="shared" si="145"/>
        <v>1.506981869943132E-3</v>
      </c>
      <c r="AA151" s="26">
        <f t="shared" si="146"/>
        <v>1.2734218664726832E-3</v>
      </c>
      <c r="AB151" s="80">
        <v>1875117249.1300001</v>
      </c>
      <c r="AC151" s="81">
        <v>1.1022000000000001</v>
      </c>
      <c r="AD151" s="26">
        <f t="shared" si="147"/>
        <v>1.3138752624971717E-3</v>
      </c>
      <c r="AE151" s="26">
        <f t="shared" si="148"/>
        <v>1.271802325581457E-3</v>
      </c>
      <c r="AF151" s="80">
        <v>1870202064.02</v>
      </c>
      <c r="AG151" s="81">
        <v>1.1035999999999999</v>
      </c>
      <c r="AH151" s="26">
        <f t="shared" si="149"/>
        <v>-2.6212681432484482E-3</v>
      </c>
      <c r="AI151" s="26">
        <f t="shared" si="150"/>
        <v>1.2701868989292739E-3</v>
      </c>
      <c r="AJ151" s="27">
        <f t="shared" si="117"/>
        <v>2.678099718972253E-3</v>
      </c>
      <c r="AK151" s="27">
        <f t="shared" si="118"/>
        <v>1.3446504347787609E-3</v>
      </c>
      <c r="AL151" s="28">
        <f t="shared" si="119"/>
        <v>2.3499604157149584E-3</v>
      </c>
      <c r="AM151" s="28">
        <f t="shared" si="120"/>
        <v>9.5133552872301175E-3</v>
      </c>
      <c r="AN151" s="29">
        <f t="shared" si="121"/>
        <v>1.2716724275973031E-2</v>
      </c>
      <c r="AO151" s="87">
        <f t="shared" si="122"/>
        <v>1.8895992294646409E-4</v>
      </c>
    </row>
    <row r="152" spans="1:41">
      <c r="A152" s="235" t="s">
        <v>193</v>
      </c>
      <c r="B152" s="80">
        <v>284652590.22000003</v>
      </c>
      <c r="C152" s="81">
        <v>103.36</v>
      </c>
      <c r="D152" s="80">
        <v>290340847.38999999</v>
      </c>
      <c r="E152" s="81">
        <v>103.52</v>
      </c>
      <c r="F152" s="26">
        <f>((D152-B152)/B152)</f>
        <v>1.9983156189106385E-2</v>
      </c>
      <c r="G152" s="26">
        <f>((E152-C152)/C152)</f>
        <v>1.5479876160990381E-3</v>
      </c>
      <c r="H152" s="80">
        <v>315043192.38</v>
      </c>
      <c r="I152" s="81">
        <v>100.93</v>
      </c>
      <c r="J152" s="26">
        <f t="shared" si="137"/>
        <v>8.5080501803518588E-2</v>
      </c>
      <c r="K152" s="26">
        <f t="shared" si="138"/>
        <v>-2.5019319938176094E-2</v>
      </c>
      <c r="L152" s="80">
        <v>312258574.93000001</v>
      </c>
      <c r="M152" s="81">
        <v>101.05751280629715</v>
      </c>
      <c r="N152" s="26">
        <f t="shared" si="139"/>
        <v>-8.8388434263998554E-3</v>
      </c>
      <c r="O152" s="26">
        <f t="shared" si="140"/>
        <v>1.2633786416045532E-3</v>
      </c>
      <c r="P152" s="80">
        <v>313072054.56999999</v>
      </c>
      <c r="Q152" s="81">
        <v>101.3</v>
      </c>
      <c r="R152" s="26">
        <f t="shared" si="141"/>
        <v>2.6051474813216769E-3</v>
      </c>
      <c r="S152" s="26">
        <f t="shared" si="142"/>
        <v>2.3994969495007477E-3</v>
      </c>
      <c r="T152" s="80">
        <v>312744743.67000002</v>
      </c>
      <c r="U152" s="81">
        <v>101.18</v>
      </c>
      <c r="V152" s="26">
        <f t="shared" si="143"/>
        <v>-1.0454810489218943E-3</v>
      </c>
      <c r="W152" s="26">
        <f t="shared" si="144"/>
        <v>-1.184600197433271E-3</v>
      </c>
      <c r="X152" s="80">
        <v>313134854.19</v>
      </c>
      <c r="Y152" s="81">
        <v>101.32</v>
      </c>
      <c r="Z152" s="26">
        <f t="shared" si="145"/>
        <v>1.2473767438010573E-3</v>
      </c>
      <c r="AA152" s="26">
        <f t="shared" si="146"/>
        <v>1.383672662581403E-3</v>
      </c>
      <c r="AB152" s="80">
        <v>313646626.19999999</v>
      </c>
      <c r="AC152" s="81">
        <v>101.49</v>
      </c>
      <c r="AD152" s="26">
        <f t="shared" si="147"/>
        <v>1.6343501949784994E-3</v>
      </c>
      <c r="AE152" s="26">
        <f t="shared" si="148"/>
        <v>1.6778523489933055E-3</v>
      </c>
      <c r="AF152" s="80">
        <v>314284910.06999999</v>
      </c>
      <c r="AG152" s="81">
        <v>101.72</v>
      </c>
      <c r="AH152" s="26">
        <f t="shared" si="149"/>
        <v>2.035041402272239E-3</v>
      </c>
      <c r="AI152" s="26">
        <f t="shared" si="150"/>
        <v>2.2662331264164349E-3</v>
      </c>
      <c r="AJ152" s="27">
        <f t="shared" si="117"/>
        <v>1.2837656167459587E-2</v>
      </c>
      <c r="AK152" s="27">
        <f t="shared" si="118"/>
        <v>-1.9581623488017356E-3</v>
      </c>
      <c r="AL152" s="28">
        <f t="shared" si="119"/>
        <v>8.2468804838325679E-2</v>
      </c>
      <c r="AM152" s="28">
        <f t="shared" si="120"/>
        <v>-1.7387944358578027E-2</v>
      </c>
      <c r="AN152" s="29">
        <f t="shared" si="121"/>
        <v>3.0270089931846947E-2</v>
      </c>
      <c r="AO152" s="87">
        <f t="shared" si="122"/>
        <v>9.3831914880526321E-3</v>
      </c>
    </row>
    <row r="153" spans="1:41">
      <c r="A153" s="237" t="s">
        <v>47</v>
      </c>
      <c r="B153" s="84">
        <f>SUM(B145:B152)</f>
        <v>18057949258.940002</v>
      </c>
      <c r="C153" s="100"/>
      <c r="D153" s="84">
        <f>SUM(D145:D152)</f>
        <v>18131263619.82</v>
      </c>
      <c r="E153" s="100"/>
      <c r="F153" s="26">
        <f>((D153-B153)/B153)</f>
        <v>4.0599494343855963E-3</v>
      </c>
      <c r="G153" s="26"/>
      <c r="H153" s="84">
        <f>SUM(H145:H152)</f>
        <v>18108011918.550003</v>
      </c>
      <c r="I153" s="100"/>
      <c r="J153" s="26">
        <f>((H153-D153)/D153)</f>
        <v>-1.2824093101034221E-3</v>
      </c>
      <c r="K153" s="26"/>
      <c r="L153" s="84">
        <f>SUM(L145:L152)</f>
        <v>18372893373.57</v>
      </c>
      <c r="M153" s="100"/>
      <c r="N153" s="26">
        <f>((L153-H153)/H153)</f>
        <v>1.4627859547002495E-2</v>
      </c>
      <c r="O153" s="26"/>
      <c r="P153" s="84">
        <f>SUM(P145:P152)</f>
        <v>18400657934.489998</v>
      </c>
      <c r="Q153" s="100"/>
      <c r="R153" s="26">
        <f>((P153-L153)/L153)</f>
        <v>1.5111697627298261E-3</v>
      </c>
      <c r="S153" s="26"/>
      <c r="T153" s="84">
        <f>SUM(T145:T152)</f>
        <v>18471040677.189999</v>
      </c>
      <c r="U153" s="100"/>
      <c r="V153" s="26">
        <f>((T153-P153)/P153)</f>
        <v>3.8250122876354381E-3</v>
      </c>
      <c r="W153" s="26"/>
      <c r="X153" s="84">
        <f>SUM(X145:X152)</f>
        <v>18471484417.84</v>
      </c>
      <c r="Y153" s="100"/>
      <c r="Z153" s="26">
        <f>((X153-T153)/T153)</f>
        <v>2.4023586854502677E-5</v>
      </c>
      <c r="AA153" s="26"/>
      <c r="AB153" s="84">
        <f>SUM(AB145:AB152)</f>
        <v>18549267222.370003</v>
      </c>
      <c r="AC153" s="100"/>
      <c r="AD153" s="26">
        <f>((AB153-X153)/X153)</f>
        <v>4.2109666321608107E-3</v>
      </c>
      <c r="AE153" s="26"/>
      <c r="AF153" s="84">
        <f>SUM(AF145:AF152)</f>
        <v>18480263659.259998</v>
      </c>
      <c r="AG153" s="100"/>
      <c r="AH153" s="26">
        <f>((AF153-AB153)/AB153)</f>
        <v>-3.7200155824370067E-3</v>
      </c>
      <c r="AI153" s="26"/>
      <c r="AJ153" s="27">
        <f t="shared" si="117"/>
        <v>2.9070695447785304E-3</v>
      </c>
      <c r="AK153" s="27"/>
      <c r="AL153" s="28">
        <f t="shared" si="119"/>
        <v>1.9248522704092885E-2</v>
      </c>
      <c r="AM153" s="28"/>
      <c r="AN153" s="29">
        <f t="shared" si="121"/>
        <v>5.5159417971345484E-3</v>
      </c>
      <c r="AO153" s="87"/>
    </row>
    <row r="154" spans="1:41">
      <c r="A154" s="237" t="s">
        <v>33</v>
      </c>
      <c r="B154" s="14">
        <f>SUM(B20,B52,B83,B104,B111,B135,B141,B153)</f>
        <v>1415746745958.9297</v>
      </c>
      <c r="C154" s="100"/>
      <c r="D154" s="14">
        <f>SUM(D20,D52,D83,D104,D111,D135,D141,D153)</f>
        <v>1414145259277.8921</v>
      </c>
      <c r="E154" s="100"/>
      <c r="F154" s="26">
        <f>((D154-B154)/B154)</f>
        <v>-1.1311957351191795E-3</v>
      </c>
      <c r="G154" s="26"/>
      <c r="H154" s="14">
        <f>SUM(H20,H52,H83,H104,H111,H135,H141,H153)</f>
        <v>1412552536253.6406</v>
      </c>
      <c r="I154" s="100"/>
      <c r="J154" s="26">
        <f>((H154-D154)/D154)</f>
        <v>-1.1262796475835588E-3</v>
      </c>
      <c r="K154" s="26"/>
      <c r="L154" s="14">
        <f>SUM(L20,L52,L83,L104,L111,L135,L141,L153)</f>
        <v>1416009097633.312</v>
      </c>
      <c r="M154" s="100"/>
      <c r="N154" s="26">
        <f>((L154-H154)/H154)</f>
        <v>2.447032086211001E-3</v>
      </c>
      <c r="O154" s="26"/>
      <c r="P154" s="14">
        <f>SUM(P20,P52,P83,P104,P111,P135,P141,P153)</f>
        <v>1410919738841.4065</v>
      </c>
      <c r="Q154" s="100"/>
      <c r="R154" s="26">
        <f>((P154-L154)/L154)</f>
        <v>-3.5941568457517436E-3</v>
      </c>
      <c r="S154" s="26"/>
      <c r="T154" s="14">
        <f>SUM(T20,T52,T83,T104,T111,T135,T141,T153)</f>
        <v>1406064166795.5371</v>
      </c>
      <c r="U154" s="100"/>
      <c r="V154" s="26">
        <f>((T154-P154)/P154)</f>
        <v>-3.4414232873774915E-3</v>
      </c>
      <c r="W154" s="26"/>
      <c r="X154" s="14">
        <f>SUM(X20,X52,X83,X104,X111,X135,X141,X153)</f>
        <v>1416041411116.3481</v>
      </c>
      <c r="Y154" s="100"/>
      <c r="Z154" s="26">
        <f>((X154-T154)/T154)</f>
        <v>7.095866999832218E-3</v>
      </c>
      <c r="AA154" s="26"/>
      <c r="AB154" s="14">
        <f>SUM(AB20,AB52,AB83,AB104,AB111,AB135,AB141,AB153)</f>
        <v>1438147150546.8381</v>
      </c>
      <c r="AC154" s="100"/>
      <c r="AD154" s="26">
        <f>((AB154-X154)/X154)</f>
        <v>1.5610941358743699E-2</v>
      </c>
      <c r="AE154" s="26"/>
      <c r="AF154" s="14">
        <f>SUM(AF20,AF52,AF83,AF104,AF111,AF135,AF141,AF153)</f>
        <v>1435495578740.8455</v>
      </c>
      <c r="AG154" s="100"/>
      <c r="AH154" s="26">
        <f>((AF154-AB154)/AB154)</f>
        <v>-1.8437416539638851E-3</v>
      </c>
      <c r="AI154" s="26"/>
      <c r="AJ154" s="27">
        <f t="shared" si="117"/>
        <v>1.7521304093738822E-3</v>
      </c>
      <c r="AK154" s="27"/>
      <c r="AL154" s="28">
        <f t="shared" si="119"/>
        <v>1.5097684854422613E-2</v>
      </c>
      <c r="AM154" s="28"/>
      <c r="AN154" s="29">
        <f t="shared" si="121"/>
        <v>6.6137297391952489E-3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78497141827.520004</v>
      </c>
      <c r="C157" s="81">
        <v>107.28</v>
      </c>
      <c r="D157" s="80">
        <v>78497141827.520004</v>
      </c>
      <c r="E157" s="81">
        <v>107.28</v>
      </c>
      <c r="F157" s="26">
        <f>((D157-B157)/B157)</f>
        <v>0</v>
      </c>
      <c r="G157" s="26">
        <f>((E157-C157)/C157)</f>
        <v>0</v>
      </c>
      <c r="H157" s="80">
        <v>77994799498.5</v>
      </c>
      <c r="I157" s="81">
        <v>107.53</v>
      </c>
      <c r="J157" s="26">
        <f>((H157-D157)/D157)</f>
        <v>-6.3994983425484427E-3</v>
      </c>
      <c r="K157" s="26">
        <f>((I157-E157)/E157)</f>
        <v>2.3303504847129006E-3</v>
      </c>
      <c r="L157" s="80">
        <v>78055229066</v>
      </c>
      <c r="M157" s="81">
        <v>107.55</v>
      </c>
      <c r="N157" s="26">
        <f>((L157-H157)/H157)</f>
        <v>7.7478970250012872E-4</v>
      </c>
      <c r="O157" s="26">
        <f>((M157-I157)/I157)</f>
        <v>1.8599460615638445E-4</v>
      </c>
      <c r="P157" s="80">
        <v>78055229066</v>
      </c>
      <c r="Q157" s="81">
        <v>107.55</v>
      </c>
      <c r="R157" s="26">
        <f>((P157-L157)/L157)</f>
        <v>0</v>
      </c>
      <c r="S157" s="26">
        <f>((Q157-M157)/M157)</f>
        <v>0</v>
      </c>
      <c r="T157" s="80">
        <v>78055229066</v>
      </c>
      <c r="U157" s="81">
        <v>107.55</v>
      </c>
      <c r="V157" s="26">
        <f>((T157-P157)/P157)</f>
        <v>0</v>
      </c>
      <c r="W157" s="26">
        <f>((U157-Q157)/Q157)</f>
        <v>0</v>
      </c>
      <c r="X157" s="80">
        <v>78055229066</v>
      </c>
      <c r="Y157" s="81">
        <v>107.55</v>
      </c>
      <c r="Z157" s="26">
        <f>((X157-T157)/T157)</f>
        <v>0</v>
      </c>
      <c r="AA157" s="26">
        <f>((Y157-U157)/U157)</f>
        <v>0</v>
      </c>
      <c r="AB157" s="80">
        <v>78055229066</v>
      </c>
      <c r="AC157" s="81">
        <v>107.55</v>
      </c>
      <c r="AD157" s="26">
        <f>((AB157-X157)/X157)</f>
        <v>0</v>
      </c>
      <c r="AE157" s="26">
        <f>((AC157-Y157)/Y157)</f>
        <v>0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si="117"/>
        <v>-7.0308858000603922E-4</v>
      </c>
      <c r="AK157" s="27">
        <f t="shared" si="118"/>
        <v>3.1454313635866061E-4</v>
      </c>
      <c r="AL157" s="28">
        <f t="shared" si="119"/>
        <v>-5.6296669054652871E-3</v>
      </c>
      <c r="AM157" s="28">
        <f t="shared" si="120"/>
        <v>2.5167785234898959E-3</v>
      </c>
      <c r="AN157" s="29">
        <f t="shared" si="121"/>
        <v>2.31760990519794E-3</v>
      </c>
      <c r="AO157" s="87">
        <f t="shared" si="122"/>
        <v>8.1710536985124473E-4</v>
      </c>
    </row>
    <row r="158" spans="1:41" s="134" customFormat="1">
      <c r="A158" s="242" t="s">
        <v>224</v>
      </c>
      <c r="B158" s="80">
        <v>6833858381.1499996</v>
      </c>
      <c r="C158" s="81">
        <v>101.31</v>
      </c>
      <c r="D158" s="80">
        <v>6848145873.1099997</v>
      </c>
      <c r="E158" s="81">
        <v>101.53</v>
      </c>
      <c r="F158" s="26">
        <f>((D158-B158)/B158)</f>
        <v>2.0906918409971122E-3</v>
      </c>
      <c r="G158" s="26">
        <f>((E158-C158)/C158)</f>
        <v>2.1715526601519975E-3</v>
      </c>
      <c r="H158" s="80">
        <v>6862472573.9399996</v>
      </c>
      <c r="I158" s="82">
        <v>101.74</v>
      </c>
      <c r="J158" s="26">
        <f>((H158-D158)/D158)</f>
        <v>2.0920554403280594E-3</v>
      </c>
      <c r="K158" s="26">
        <f>((I158-E158)/E158)</f>
        <v>2.0683541810301758E-3</v>
      </c>
      <c r="L158" s="80">
        <v>6875713257.9700003</v>
      </c>
      <c r="M158" s="82">
        <v>101.94</v>
      </c>
      <c r="N158" s="26">
        <f>((L158-H158)/H158)</f>
        <v>1.9294334348645302E-3</v>
      </c>
      <c r="O158" s="26">
        <f>((M158-I158)/I158)</f>
        <v>1.9657951641439244E-3</v>
      </c>
      <c r="P158" s="80">
        <v>6893361829.0699997</v>
      </c>
      <c r="Q158" s="82">
        <v>102.2</v>
      </c>
      <c r="R158" s="26">
        <f>((P158-L158)/L158)</f>
        <v>2.5667985906105148E-3</v>
      </c>
      <c r="S158" s="26">
        <f>((Q158-M158)/M158)</f>
        <v>2.5505199136747611E-3</v>
      </c>
      <c r="T158" s="80">
        <v>6910839741.6700001</v>
      </c>
      <c r="U158" s="82">
        <v>102.46</v>
      </c>
      <c r="V158" s="26">
        <f>((T158-P158)/P158)</f>
        <v>2.5354700701034245E-3</v>
      </c>
      <c r="W158" s="26">
        <f>((U158-Q158)/Q158)</f>
        <v>2.5440313111545097E-3</v>
      </c>
      <c r="X158" s="80">
        <v>6924067259.79</v>
      </c>
      <c r="Y158" s="82">
        <v>102.46</v>
      </c>
      <c r="Z158" s="26">
        <f>((X158-T158)/T158)</f>
        <v>1.9140247226747968E-3</v>
      </c>
      <c r="AA158" s="26">
        <f>((Y158-U158)/U158)</f>
        <v>0</v>
      </c>
      <c r="AB158" s="80">
        <v>6939495010.9700003</v>
      </c>
      <c r="AC158" s="82">
        <v>102.88</v>
      </c>
      <c r="AD158" s="26">
        <f>((AB158-X158)/X158)</f>
        <v>2.2281342166610052E-3</v>
      </c>
      <c r="AE158" s="26">
        <f>((AC158-Y158)/Y158)</f>
        <v>4.0991606480577959E-3</v>
      </c>
      <c r="AF158" s="80">
        <v>6954917897.9499998</v>
      </c>
      <c r="AG158" s="82">
        <v>103.11</v>
      </c>
      <c r="AH158" s="26">
        <f>((AF158-AB158)/AB158)</f>
        <v>2.2224797273604113E-3</v>
      </c>
      <c r="AI158" s="26">
        <f>((AG158-AC158)/AC158)</f>
        <v>2.2356143079316094E-3</v>
      </c>
      <c r="AJ158" s="27">
        <f t="shared" si="117"/>
        <v>2.197386005449982E-3</v>
      </c>
      <c r="AK158" s="27">
        <f t="shared" si="118"/>
        <v>2.2043785232680971E-3</v>
      </c>
      <c r="AL158" s="28">
        <f t="shared" si="119"/>
        <v>1.5591377114096283E-2</v>
      </c>
      <c r="AM158" s="28">
        <f t="shared" si="120"/>
        <v>1.5561902885846531E-2</v>
      </c>
      <c r="AN158" s="29">
        <f t="shared" si="121"/>
        <v>2.4695633204392529E-4</v>
      </c>
      <c r="AO158" s="87">
        <f t="shared" si="122"/>
        <v>1.1188092972444902E-3</v>
      </c>
    </row>
    <row r="159" spans="1:41" s="134" customFormat="1">
      <c r="A159" s="237" t="s">
        <v>47</v>
      </c>
      <c r="B159" s="85">
        <f>SUM(B157:B158)</f>
        <v>85331000208.669998</v>
      </c>
      <c r="C159" s="100"/>
      <c r="D159" s="85">
        <f>SUM(D157:D158)</f>
        <v>85345287700.630005</v>
      </c>
      <c r="E159" s="100"/>
      <c r="F159" s="26"/>
      <c r="G159" s="26"/>
      <c r="H159" s="85">
        <f>SUM(H157:H158)</f>
        <v>84857272072.440002</v>
      </c>
      <c r="I159" s="100"/>
      <c r="J159" s="26"/>
      <c r="K159" s="26"/>
      <c r="L159" s="85">
        <f>SUM(L157:L158)</f>
        <v>84930942323.970001</v>
      </c>
      <c r="M159" s="100"/>
      <c r="N159" s="26"/>
      <c r="O159" s="26"/>
      <c r="P159" s="85">
        <f>SUM(P157:P158)</f>
        <v>84948590895.070007</v>
      </c>
      <c r="Q159" s="100"/>
      <c r="R159" s="26"/>
      <c r="S159" s="26"/>
      <c r="T159" s="85">
        <f>SUM(T157:T158)</f>
        <v>84966068807.669998</v>
      </c>
      <c r="U159" s="100"/>
      <c r="V159" s="26"/>
      <c r="W159" s="26"/>
      <c r="X159" s="85">
        <f>SUM(X157:X158)</f>
        <v>84979296325.789993</v>
      </c>
      <c r="Y159" s="100"/>
      <c r="Z159" s="26"/>
      <c r="AA159" s="26"/>
      <c r="AB159" s="85">
        <f>SUM(AB157:AB158)</f>
        <v>84994724076.970001</v>
      </c>
      <c r="AC159" s="100"/>
      <c r="AD159" s="26"/>
      <c r="AE159" s="26"/>
      <c r="AF159" s="85">
        <f>SUM(AF157:AF158)</f>
        <v>85010146963.949997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5" t="s">
        <v>80</v>
      </c>
      <c r="G161" s="355" t="s">
        <v>4</v>
      </c>
      <c r="H161" s="90" t="s">
        <v>81</v>
      </c>
      <c r="I161" s="91" t="s">
        <v>82</v>
      </c>
      <c r="J161" s="358" t="s">
        <v>80</v>
      </c>
      <c r="K161" s="358" t="s">
        <v>4</v>
      </c>
      <c r="L161" s="90" t="s">
        <v>81</v>
      </c>
      <c r="M161" s="91" t="s">
        <v>82</v>
      </c>
      <c r="N161" s="359" t="s">
        <v>80</v>
      </c>
      <c r="O161" s="359" t="s">
        <v>4</v>
      </c>
      <c r="P161" s="90" t="s">
        <v>81</v>
      </c>
      <c r="Q161" s="91" t="s">
        <v>82</v>
      </c>
      <c r="R161" s="361" t="s">
        <v>80</v>
      </c>
      <c r="S161" s="361" t="s">
        <v>4</v>
      </c>
      <c r="T161" s="90" t="s">
        <v>81</v>
      </c>
      <c r="U161" s="91" t="s">
        <v>82</v>
      </c>
      <c r="V161" s="363" t="s">
        <v>80</v>
      </c>
      <c r="W161" s="363" t="s">
        <v>4</v>
      </c>
      <c r="X161" s="90" t="s">
        <v>81</v>
      </c>
      <c r="Y161" s="91" t="s">
        <v>82</v>
      </c>
      <c r="Z161" s="365" t="s">
        <v>80</v>
      </c>
      <c r="AA161" s="365" t="s">
        <v>4</v>
      </c>
      <c r="AB161" s="90" t="s">
        <v>81</v>
      </c>
      <c r="AC161" s="91" t="s">
        <v>82</v>
      </c>
      <c r="AD161" s="366" t="s">
        <v>80</v>
      </c>
      <c r="AE161" s="366" t="s">
        <v>4</v>
      </c>
      <c r="AF161" s="90" t="s">
        <v>81</v>
      </c>
      <c r="AG161" s="91" t="s">
        <v>82</v>
      </c>
      <c r="AH161" s="368" t="s">
        <v>80</v>
      </c>
      <c r="AI161" s="368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2751738082.1199999</v>
      </c>
      <c r="C162" s="82">
        <v>18.64</v>
      </c>
      <c r="D162" s="83">
        <v>2744833000</v>
      </c>
      <c r="E162" s="82">
        <v>18.09</v>
      </c>
      <c r="F162" s="26">
        <f>((D162-B162)/B162)</f>
        <v>-2.509352966718423E-3</v>
      </c>
      <c r="G162" s="26">
        <f>((E162-C162)/C162)</f>
        <v>-2.9506437768240381E-2</v>
      </c>
      <c r="H162" s="83">
        <v>2752725768.5700002</v>
      </c>
      <c r="I162" s="82">
        <v>18.010000000000002</v>
      </c>
      <c r="J162" s="26">
        <f t="shared" ref="J162:J173" si="151">((H162-D162)/D162)</f>
        <v>2.8755004657843196E-3</v>
      </c>
      <c r="K162" s="26">
        <f t="shared" ref="K162:K173" si="152">((I162-E162)/E162)</f>
        <v>-4.4223327805416419E-3</v>
      </c>
      <c r="L162" s="83">
        <v>2802555000</v>
      </c>
      <c r="M162" s="82">
        <v>18.670000000000002</v>
      </c>
      <c r="N162" s="26">
        <f t="shared" ref="N162:N173" si="153">((L162-H162)/H162)</f>
        <v>1.8101778244291065E-2</v>
      </c>
      <c r="O162" s="26">
        <f t="shared" ref="O162:O173" si="154">((M162-I162)/I162)</f>
        <v>3.6646307606885066E-2</v>
      </c>
      <c r="P162" s="83">
        <v>2802555000</v>
      </c>
      <c r="Q162" s="82">
        <v>18.91</v>
      </c>
      <c r="R162" s="26">
        <f t="shared" ref="R162:R173" si="155">((P162-L162)/L162)</f>
        <v>0</v>
      </c>
      <c r="S162" s="26">
        <f t="shared" ref="S162:S173" si="156">((Q162-M162)/M162)</f>
        <v>1.2854847348687649E-2</v>
      </c>
      <c r="T162" s="83">
        <v>2804074000</v>
      </c>
      <c r="U162" s="82">
        <v>19.3</v>
      </c>
      <c r="V162" s="26">
        <f t="shared" ref="V162:V173" si="157">((T162-P162)/P162)</f>
        <v>5.4200542005420054E-4</v>
      </c>
      <c r="W162" s="26">
        <f t="shared" ref="W162:W173" si="158">((U162-Q162)/Q162)</f>
        <v>2.0624008461131705E-2</v>
      </c>
      <c r="X162" s="83">
        <v>3009547360.1399999</v>
      </c>
      <c r="Y162" s="82">
        <v>19.93</v>
      </c>
      <c r="Z162" s="26">
        <f t="shared" ref="Z162:Z173" si="159">((X162-T162)/T162)</f>
        <v>7.3276725271872234E-2</v>
      </c>
      <c r="AA162" s="26">
        <f t="shared" ref="AA162:AA173" si="160">((Y162-U162)/U162)</f>
        <v>3.2642487046632071E-2</v>
      </c>
      <c r="AB162" s="83">
        <v>3085089000</v>
      </c>
      <c r="AC162" s="82">
        <v>21.05</v>
      </c>
      <c r="AD162" s="26">
        <f t="shared" ref="AD162:AD173" si="161">((AB162-X162)/X162)</f>
        <v>2.5100664924072185E-2</v>
      </c>
      <c r="AE162" s="26">
        <f t="shared" ref="AE162:AE173" si="162">((AC162-Y162)/Y162)</f>
        <v>5.6196688409433065E-2</v>
      </c>
      <c r="AF162" s="83">
        <v>2837492000</v>
      </c>
      <c r="AG162" s="82">
        <v>20.74</v>
      </c>
      <c r="AH162" s="26">
        <f t="shared" ref="AH162:AH173" si="163">((AF162-AB162)/AB162)</f>
        <v>-8.0256031511570652E-2</v>
      </c>
      <c r="AI162" s="26">
        <f t="shared" ref="AI162:AI173" si="164">((AG162-AC162)/AC162)</f>
        <v>-1.4726840855106995E-2</v>
      </c>
      <c r="AJ162" s="27">
        <f t="shared" ref="AJ162" si="165">AVERAGE(F162,J162,N162,R162,V162,Z162,AD162,AH162)</f>
        <v>4.6414112309731172E-3</v>
      </c>
      <c r="AK162" s="27">
        <f t="shared" ref="AK162" si="166">AVERAGE(G162,K162,O162,S162,W162,AA162,AE162,AI162)</f>
        <v>1.3788590933610069E-2</v>
      </c>
      <c r="AL162" s="28">
        <f t="shared" ref="AL162" si="167">((AF162-D162)/D162)</f>
        <v>3.3757609297177645E-2</v>
      </c>
      <c r="AM162" s="28">
        <f t="shared" ref="AM162" si="168">((AG162-E162)/E162)</f>
        <v>0.14648977335544491</v>
      </c>
      <c r="AN162" s="29">
        <f t="shared" ref="AN162" si="169">STDEV(F162,J162,N162,R162,V162,Z162,AD162,AH162)</f>
        <v>4.2444492079466635E-2</v>
      </c>
      <c r="AO162" s="87">
        <f t="shared" ref="AO162" si="170">STDEV(G162,K162,O162,S162,W162,AA162,AE162,AI162)</f>
        <v>2.8643656127483999E-2</v>
      </c>
    </row>
    <row r="163" spans="1:41">
      <c r="A163" s="236" t="s">
        <v>67</v>
      </c>
      <c r="B163" s="83">
        <v>342389929.19</v>
      </c>
      <c r="C163" s="82">
        <v>4.3600000000000003</v>
      </c>
      <c r="D163" s="83">
        <v>349337191.30000001</v>
      </c>
      <c r="E163" s="82">
        <v>4.1399999999999997</v>
      </c>
      <c r="F163" s="26">
        <f>((D163-B163)/B163)</f>
        <v>2.029049781468549E-2</v>
      </c>
      <c r="G163" s="26">
        <f>((E163-C163)/C163)</f>
        <v>-5.0458715596330417E-2</v>
      </c>
      <c r="H163" s="83">
        <v>335930706.36000001</v>
      </c>
      <c r="I163" s="82">
        <v>4.21</v>
      </c>
      <c r="J163" s="26">
        <f t="shared" si="151"/>
        <v>-3.8376918558570887E-2</v>
      </c>
      <c r="K163" s="26">
        <f t="shared" si="152"/>
        <v>1.6908212560386545E-2</v>
      </c>
      <c r="L163" s="83">
        <v>374046407.26999998</v>
      </c>
      <c r="M163" s="82">
        <v>4.4400000000000004</v>
      </c>
      <c r="N163" s="26">
        <f t="shared" si="153"/>
        <v>0.11346298563476151</v>
      </c>
      <c r="O163" s="26">
        <f t="shared" si="154"/>
        <v>5.4631828978622426E-2</v>
      </c>
      <c r="P163" s="83">
        <v>376602533.06</v>
      </c>
      <c r="Q163" s="82">
        <v>4.46</v>
      </c>
      <c r="R163" s="26">
        <f t="shared" si="155"/>
        <v>6.8337129840547271E-3</v>
      </c>
      <c r="S163" s="26">
        <f t="shared" si="156"/>
        <v>4.5045045045044082E-3</v>
      </c>
      <c r="T163" s="83">
        <v>369786197.62</v>
      </c>
      <c r="U163" s="82">
        <v>4.4000000000000004</v>
      </c>
      <c r="V163" s="26">
        <f t="shared" si="157"/>
        <v>-1.8099547511312212E-2</v>
      </c>
      <c r="W163" s="26">
        <f t="shared" si="158"/>
        <v>-1.345291479820619E-2</v>
      </c>
      <c r="X163" s="83">
        <v>359885485.06</v>
      </c>
      <c r="Y163" s="82">
        <v>4.3099999999999996</v>
      </c>
      <c r="Z163" s="26">
        <f t="shared" si="159"/>
        <v>-2.6774153886008966E-2</v>
      </c>
      <c r="AA163" s="26">
        <f t="shared" si="160"/>
        <v>-2.0454545454545621E-2</v>
      </c>
      <c r="AB163" s="83">
        <v>371490281.48000002</v>
      </c>
      <c r="AC163" s="82">
        <v>4.41</v>
      </c>
      <c r="AD163" s="26">
        <f t="shared" si="161"/>
        <v>3.2245802906069605E-2</v>
      </c>
      <c r="AE163" s="26">
        <f t="shared" si="162"/>
        <v>2.3201856148492007E-2</v>
      </c>
      <c r="AF163" s="83">
        <v>371490281.48000002</v>
      </c>
      <c r="AG163" s="82">
        <v>4.3600000000000003</v>
      </c>
      <c r="AH163" s="26">
        <f t="shared" si="163"/>
        <v>0</v>
      </c>
      <c r="AI163" s="26">
        <f t="shared" si="164"/>
        <v>-1.1337868480725584E-2</v>
      </c>
      <c r="AJ163" s="27">
        <f t="shared" ref="AJ163:AJ175" si="171">AVERAGE(F163,J163,N163,R163,V163,Z163,AD163,AH163)</f>
        <v>1.1197797422959909E-2</v>
      </c>
      <c r="AK163" s="27">
        <f t="shared" ref="AK163:AK175" si="172">AVERAGE(G163,K163,O163,S163,W163,AA163,AE163,AI163)</f>
        <v>4.4279473277469752E-4</v>
      </c>
      <c r="AL163" s="28">
        <f t="shared" ref="AL163:AL175" si="173">((AF163-D163)/D163)</f>
        <v>6.3414634146341478E-2</v>
      </c>
      <c r="AM163" s="28">
        <f t="shared" ref="AM163:AM175" si="174">((AG163-E163)/E163)</f>
        <v>5.3140096618357648E-2</v>
      </c>
      <c r="AN163" s="29">
        <f t="shared" ref="AN163:AN175" si="175">STDEV(F163,J163,N163,R163,V163,Z163,AD163,AH163)</f>
        <v>4.7638754221445916E-2</v>
      </c>
      <c r="AO163" s="87">
        <f t="shared" ref="AO163:AO175" si="176">STDEV(G163,K163,O163,S163,W163,AA163,AE163,AI163)</f>
        <v>3.1851376129359558E-2</v>
      </c>
    </row>
    <row r="164" spans="1:41">
      <c r="A164" s="236" t="s">
        <v>56</v>
      </c>
      <c r="B164" s="83">
        <v>125592995.04000001</v>
      </c>
      <c r="C164" s="82">
        <v>5.7</v>
      </c>
      <c r="D164" s="83">
        <v>142530748.80000001</v>
      </c>
      <c r="E164" s="82">
        <v>5.59</v>
      </c>
      <c r="F164" s="26">
        <f>((D164-B164)/B164)</f>
        <v>0.134862248922446</v>
      </c>
      <c r="G164" s="26">
        <f>((E164-C164)/C164)</f>
        <v>-1.9298245614035144E-2</v>
      </c>
      <c r="H164" s="83">
        <v>122578819.19</v>
      </c>
      <c r="I164" s="82">
        <v>5.57</v>
      </c>
      <c r="J164" s="26">
        <f t="shared" si="151"/>
        <v>-0.1399833353713498</v>
      </c>
      <c r="K164" s="26">
        <f t="shared" si="152"/>
        <v>-3.5778175313058271E-3</v>
      </c>
      <c r="L164" s="83">
        <v>144328433.91999999</v>
      </c>
      <c r="M164" s="82">
        <v>5.68</v>
      </c>
      <c r="N164" s="26">
        <f t="shared" si="153"/>
        <v>0.17743371060123841</v>
      </c>
      <c r="O164" s="26">
        <f t="shared" si="154"/>
        <v>1.9748653500897564E-2</v>
      </c>
      <c r="P164" s="83">
        <v>149464677.12</v>
      </c>
      <c r="Q164" s="82">
        <v>5.86</v>
      </c>
      <c r="R164" s="26">
        <f t="shared" si="155"/>
        <v>3.5587188612099772E-2</v>
      </c>
      <c r="S164" s="26">
        <f t="shared" si="156"/>
        <v>3.1690140845070533E-2</v>
      </c>
      <c r="T164" s="83">
        <v>158709914.88</v>
      </c>
      <c r="U164" s="82">
        <v>6.23</v>
      </c>
      <c r="V164" s="26">
        <f t="shared" si="157"/>
        <v>6.1855670103092716E-2</v>
      </c>
      <c r="W164" s="26">
        <f t="shared" si="158"/>
        <v>6.3139931740614344E-2</v>
      </c>
      <c r="X164" s="83">
        <v>147642932.06999999</v>
      </c>
      <c r="Y164" s="82">
        <v>6.58</v>
      </c>
      <c r="Z164" s="26">
        <f t="shared" si="159"/>
        <v>-6.9730884918990155E-2</v>
      </c>
      <c r="AA164" s="26">
        <f t="shared" si="160"/>
        <v>5.6179775280898812E-2</v>
      </c>
      <c r="AB164" s="83">
        <v>179511699.84</v>
      </c>
      <c r="AC164" s="82">
        <v>7.04</v>
      </c>
      <c r="AD164" s="26">
        <f t="shared" si="161"/>
        <v>0.21585027690245606</v>
      </c>
      <c r="AE164" s="26">
        <f t="shared" si="162"/>
        <v>6.9908814589665649E-2</v>
      </c>
      <c r="AF164" s="83">
        <v>179511699.84</v>
      </c>
      <c r="AG164" s="82">
        <v>6.96</v>
      </c>
      <c r="AH164" s="26">
        <f t="shared" si="163"/>
        <v>0</v>
      </c>
      <c r="AI164" s="26">
        <f t="shared" si="164"/>
        <v>-1.1363636363636374E-2</v>
      </c>
      <c r="AJ164" s="27">
        <f t="shared" si="171"/>
        <v>5.1984359356374125E-2</v>
      </c>
      <c r="AK164" s="27">
        <f t="shared" si="172"/>
        <v>2.5803452056021196E-2</v>
      </c>
      <c r="AL164" s="28">
        <f t="shared" si="173"/>
        <v>0.25945945945945936</v>
      </c>
      <c r="AM164" s="28">
        <f t="shared" si="174"/>
        <v>0.24508050089445441</v>
      </c>
      <c r="AN164" s="29">
        <f t="shared" si="175"/>
        <v>0.1220030464197857</v>
      </c>
      <c r="AO164" s="87">
        <f t="shared" si="176"/>
        <v>3.5075724245543234E-2</v>
      </c>
    </row>
    <row r="165" spans="1:41">
      <c r="A165" s="236" t="s">
        <v>57</v>
      </c>
      <c r="B165" s="83">
        <v>214214008.99000001</v>
      </c>
      <c r="C165" s="82">
        <v>21.07</v>
      </c>
      <c r="D165" s="83">
        <v>222846491.91</v>
      </c>
      <c r="E165" s="82">
        <v>21.25</v>
      </c>
      <c r="F165" s="26">
        <f>((D165-B165)/B165)</f>
        <v>4.0298405135599562E-2</v>
      </c>
      <c r="G165" s="26">
        <f>((E165-C165)/C165)</f>
        <v>8.5429520645467355E-3</v>
      </c>
      <c r="H165" s="83">
        <v>211213646.93000001</v>
      </c>
      <c r="I165" s="82">
        <v>21.16</v>
      </c>
      <c r="J165" s="26">
        <f t="shared" si="151"/>
        <v>-5.2201158206690967E-2</v>
      </c>
      <c r="K165" s="26">
        <f t="shared" si="152"/>
        <v>-4.2352941176470524E-3</v>
      </c>
      <c r="L165" s="83">
        <v>221688574.38</v>
      </c>
      <c r="M165" s="82">
        <v>21.49</v>
      </c>
      <c r="N165" s="26">
        <f t="shared" si="153"/>
        <v>4.9593989793053322E-2</v>
      </c>
      <c r="O165" s="26">
        <f t="shared" si="154"/>
        <v>1.5595463137996139E-2</v>
      </c>
      <c r="P165" s="83">
        <v>228951875.25</v>
      </c>
      <c r="Q165" s="82">
        <v>21.84</v>
      </c>
      <c r="R165" s="26">
        <f t="shared" si="155"/>
        <v>3.2763532763532784E-2</v>
      </c>
      <c r="S165" s="26">
        <f t="shared" si="156"/>
        <v>1.6286644951140131E-2</v>
      </c>
      <c r="T165" s="83">
        <v>228951875.25</v>
      </c>
      <c r="U165" s="82">
        <v>21.95</v>
      </c>
      <c r="V165" s="26">
        <f t="shared" si="157"/>
        <v>0</v>
      </c>
      <c r="W165" s="26">
        <f t="shared" si="158"/>
        <v>5.0366300366300109E-3</v>
      </c>
      <c r="X165" s="83">
        <v>228026586.02000001</v>
      </c>
      <c r="Y165" s="82">
        <v>22.66</v>
      </c>
      <c r="Z165" s="26">
        <f t="shared" si="159"/>
        <v>-4.0414136332783289E-3</v>
      </c>
      <c r="AA165" s="26">
        <f t="shared" si="160"/>
        <v>3.2346241457858811E-2</v>
      </c>
      <c r="AB165" s="83">
        <v>243057416.06999999</v>
      </c>
      <c r="AC165" s="82">
        <v>23.18</v>
      </c>
      <c r="AD165" s="26">
        <f t="shared" si="161"/>
        <v>6.5917006926032917E-2</v>
      </c>
      <c r="AE165" s="26">
        <f t="shared" si="162"/>
        <v>2.29479258605472E-2</v>
      </c>
      <c r="AF165" s="83">
        <v>241478437.62</v>
      </c>
      <c r="AG165" s="82">
        <v>23.04</v>
      </c>
      <c r="AH165" s="26">
        <f t="shared" si="163"/>
        <v>-6.4963187527067503E-3</v>
      </c>
      <c r="AI165" s="26">
        <f t="shared" si="164"/>
        <v>-6.0396893874029578E-3</v>
      </c>
      <c r="AJ165" s="27">
        <f t="shared" si="171"/>
        <v>1.5729255503192815E-2</v>
      </c>
      <c r="AK165" s="27">
        <f t="shared" si="172"/>
        <v>1.1310109250458627E-2</v>
      </c>
      <c r="AL165" s="28">
        <f t="shared" si="173"/>
        <v>8.3608880491261264E-2</v>
      </c>
      <c r="AM165" s="28">
        <f t="shared" si="174"/>
        <v>8.4235294117647019E-2</v>
      </c>
      <c r="AN165" s="29">
        <f t="shared" si="175"/>
        <v>3.8370834220490174E-2</v>
      </c>
      <c r="AO165" s="87">
        <f t="shared" si="176"/>
        <v>1.3151733064549771E-2</v>
      </c>
    </row>
    <row r="166" spans="1:41">
      <c r="A166" s="236" t="s">
        <v>101</v>
      </c>
      <c r="B166" s="83">
        <v>597948196.39999998</v>
      </c>
      <c r="C166" s="82">
        <v>170.85</v>
      </c>
      <c r="D166" s="83">
        <v>690095974.76999998</v>
      </c>
      <c r="E166" s="82">
        <v>171.64</v>
      </c>
      <c r="F166" s="26">
        <f>((D166-B166)/B166)</f>
        <v>0.15410662482934787</v>
      </c>
      <c r="G166" s="26">
        <f>((E166-C166)/C166)</f>
        <v>4.6239391278899153E-3</v>
      </c>
      <c r="H166" s="83">
        <v>591836504.50999999</v>
      </c>
      <c r="I166" s="82">
        <v>169.12</v>
      </c>
      <c r="J166" s="26">
        <f t="shared" si="151"/>
        <v>-0.1423852244504811</v>
      </c>
      <c r="K166" s="26">
        <f t="shared" si="152"/>
        <v>-1.4681892332789454E-2</v>
      </c>
      <c r="L166" s="83">
        <v>690095974.76999998</v>
      </c>
      <c r="M166" s="82">
        <v>169.15</v>
      </c>
      <c r="N166" s="26">
        <f t="shared" si="153"/>
        <v>0.16602468673565868</v>
      </c>
      <c r="O166" s="26">
        <f t="shared" si="154"/>
        <v>1.773888363292404E-4</v>
      </c>
      <c r="P166" s="83">
        <v>690095974.76999998</v>
      </c>
      <c r="Q166" s="82">
        <v>168.67</v>
      </c>
      <c r="R166" s="26">
        <f t="shared" si="155"/>
        <v>0</v>
      </c>
      <c r="S166" s="26">
        <f t="shared" si="156"/>
        <v>-2.8377180017736814E-3</v>
      </c>
      <c r="T166" s="83">
        <v>706536051.29999995</v>
      </c>
      <c r="U166" s="82">
        <v>168.84</v>
      </c>
      <c r="V166" s="26">
        <f t="shared" si="157"/>
        <v>2.3822884252410303E-2</v>
      </c>
      <c r="W166" s="26">
        <f t="shared" si="158"/>
        <v>1.007885219659785E-3</v>
      </c>
      <c r="X166" s="83">
        <v>589340587.96000004</v>
      </c>
      <c r="Y166" s="82">
        <v>168.41</v>
      </c>
      <c r="Z166" s="26">
        <f t="shared" si="159"/>
        <v>-0.16587329567169948</v>
      </c>
      <c r="AA166" s="26">
        <f t="shared" si="160"/>
        <v>-2.5467898602227362E-3</v>
      </c>
      <c r="AB166" s="83">
        <v>690201585.53999996</v>
      </c>
      <c r="AC166" s="82">
        <v>154.4</v>
      </c>
      <c r="AD166" s="26">
        <f t="shared" si="161"/>
        <v>0.17114211992275952</v>
      </c>
      <c r="AE166" s="26">
        <f t="shared" si="162"/>
        <v>-8.3189834332878049E-2</v>
      </c>
      <c r="AF166" s="83">
        <v>690201585.53999996</v>
      </c>
      <c r="AG166" s="82">
        <v>154.79</v>
      </c>
      <c r="AH166" s="26">
        <f t="shared" si="163"/>
        <v>0</v>
      </c>
      <c r="AI166" s="26">
        <f t="shared" si="164"/>
        <v>2.525906735751207E-3</v>
      </c>
      <c r="AJ166" s="27">
        <f t="shared" si="171"/>
        <v>2.5854724452249473E-2</v>
      </c>
      <c r="AK166" s="27">
        <f t="shared" si="172"/>
        <v>-1.1865139326004222E-2</v>
      </c>
      <c r="AL166" s="28">
        <f t="shared" si="173"/>
        <v>1.5303780033665553E-4</v>
      </c>
      <c r="AM166" s="28">
        <f t="shared" si="174"/>
        <v>-9.8170589606152381E-2</v>
      </c>
      <c r="AN166" s="29">
        <f t="shared" si="175"/>
        <v>0.13288554236878219</v>
      </c>
      <c r="AO166" s="87">
        <f t="shared" si="176"/>
        <v>2.9406513730222891E-2</v>
      </c>
    </row>
    <row r="167" spans="1:41">
      <c r="A167" s="236" t="s">
        <v>37</v>
      </c>
      <c r="B167" s="83">
        <v>505382800</v>
      </c>
      <c r="C167" s="82">
        <v>8840</v>
      </c>
      <c r="D167" s="83">
        <v>485939283</v>
      </c>
      <c r="E167" s="82">
        <v>8499.9</v>
      </c>
      <c r="F167" s="26">
        <f>((D167-B167)/B167)</f>
        <v>-3.8472850678733031E-2</v>
      </c>
      <c r="G167" s="26">
        <f>((E167-C167)/C167)</f>
        <v>-3.8472850678733073E-2</v>
      </c>
      <c r="H167" s="83">
        <v>485939283</v>
      </c>
      <c r="I167" s="82">
        <v>8499.9</v>
      </c>
      <c r="J167" s="26">
        <f t="shared" si="151"/>
        <v>0</v>
      </c>
      <c r="K167" s="26">
        <f t="shared" si="152"/>
        <v>0</v>
      </c>
      <c r="L167" s="83">
        <v>483080783</v>
      </c>
      <c r="M167" s="82">
        <v>8449.9</v>
      </c>
      <c r="N167" s="26">
        <f t="shared" si="153"/>
        <v>-5.8824221461428955E-3</v>
      </c>
      <c r="O167" s="26">
        <f t="shared" si="154"/>
        <v>-5.8824221461428964E-3</v>
      </c>
      <c r="P167" s="83">
        <v>500237500</v>
      </c>
      <c r="Q167" s="82">
        <v>8750</v>
      </c>
      <c r="R167" s="26">
        <f t="shared" si="155"/>
        <v>3.5515213197789323E-2</v>
      </c>
      <c r="S167" s="26">
        <f t="shared" si="156"/>
        <v>3.5515213197789365E-2</v>
      </c>
      <c r="T167" s="83">
        <v>500236356.60000002</v>
      </c>
      <c r="U167" s="82">
        <v>8749.98</v>
      </c>
      <c r="V167" s="26">
        <f t="shared" si="157"/>
        <v>-2.2857142856666247E-6</v>
      </c>
      <c r="W167" s="26">
        <f t="shared" si="158"/>
        <v>-2.2857142857641779E-6</v>
      </c>
      <c r="X167" s="83">
        <v>500237500</v>
      </c>
      <c r="Y167" s="82">
        <v>8750</v>
      </c>
      <c r="Z167" s="26">
        <f t="shared" si="159"/>
        <v>2.285719510168362E-6</v>
      </c>
      <c r="AA167" s="26">
        <f t="shared" si="160"/>
        <v>2.2857195102659156E-6</v>
      </c>
      <c r="AB167" s="83">
        <v>500180330</v>
      </c>
      <c r="AC167" s="82">
        <v>8749</v>
      </c>
      <c r="AD167" s="26">
        <f t="shared" si="161"/>
        <v>-1.1428571428571428E-4</v>
      </c>
      <c r="AE167" s="26">
        <f t="shared" si="162"/>
        <v>-1.1428571428571428E-4</v>
      </c>
      <c r="AF167" s="83">
        <v>500180330</v>
      </c>
      <c r="AG167" s="82">
        <v>8749</v>
      </c>
      <c r="AH167" s="26">
        <f t="shared" si="163"/>
        <v>0</v>
      </c>
      <c r="AI167" s="26">
        <f t="shared" si="164"/>
        <v>0</v>
      </c>
      <c r="AJ167" s="27">
        <f t="shared" si="171"/>
        <v>-1.1192931670184769E-3</v>
      </c>
      <c r="AK167" s="27">
        <f t="shared" si="172"/>
        <v>-1.1192931670184767E-3</v>
      </c>
      <c r="AL167" s="28">
        <f t="shared" si="173"/>
        <v>2.9306227132083907E-2</v>
      </c>
      <c r="AM167" s="28">
        <f t="shared" si="174"/>
        <v>2.9306227132083952E-2</v>
      </c>
      <c r="AN167" s="29">
        <f t="shared" si="175"/>
        <v>1.9878502502745338E-2</v>
      </c>
      <c r="AO167" s="87">
        <f t="shared" si="176"/>
        <v>1.9878502502745362E-2</v>
      </c>
    </row>
    <row r="168" spans="1:41">
      <c r="A168" s="236" t="s">
        <v>52</v>
      </c>
      <c r="B168" s="83">
        <v>472790112.95999998</v>
      </c>
      <c r="C168" s="82">
        <v>14.16</v>
      </c>
      <c r="D168" s="83">
        <v>479051753.56999999</v>
      </c>
      <c r="E168" s="82">
        <v>14.34</v>
      </c>
      <c r="F168" s="26">
        <f>((D168-B168)/B168)</f>
        <v>1.3244017669484928E-2</v>
      </c>
      <c r="G168" s="26">
        <f>((E168-C168)/C168)</f>
        <v>1.2711864406779641E-2</v>
      </c>
      <c r="H168" s="83">
        <v>472584731.38</v>
      </c>
      <c r="I168" s="82">
        <v>14.15</v>
      </c>
      <c r="J168" s="26">
        <f t="shared" si="151"/>
        <v>-1.3499631598895763E-2</v>
      </c>
      <c r="K168" s="26">
        <f t="shared" si="152"/>
        <v>-1.3249651324965098E-2</v>
      </c>
      <c r="L168" s="83">
        <v>481211044.82999998</v>
      </c>
      <c r="M168" s="82">
        <v>14.41</v>
      </c>
      <c r="N168" s="26">
        <f t="shared" si="153"/>
        <v>1.8253474725707267E-2</v>
      </c>
      <c r="O168" s="26">
        <f t="shared" si="154"/>
        <v>1.8374558303886911E-2</v>
      </c>
      <c r="P168" s="83">
        <v>484807913.77999997</v>
      </c>
      <c r="Q168" s="82">
        <v>14.52</v>
      </c>
      <c r="R168" s="26">
        <f t="shared" si="155"/>
        <v>7.4746184416250739E-3</v>
      </c>
      <c r="S168" s="26">
        <f t="shared" si="156"/>
        <v>7.6335877862595027E-3</v>
      </c>
      <c r="T168" s="83">
        <v>496392603.89999998</v>
      </c>
      <c r="U168" s="82">
        <v>14.86</v>
      </c>
      <c r="V168" s="26">
        <f t="shared" si="157"/>
        <v>2.3895422889604476E-2</v>
      </c>
      <c r="W168" s="26">
        <f t="shared" si="158"/>
        <v>2.3415977961432497E-2</v>
      </c>
      <c r="X168" s="83">
        <v>512951433.57999998</v>
      </c>
      <c r="Y168" s="82">
        <v>15.36</v>
      </c>
      <c r="Z168" s="26">
        <f t="shared" si="159"/>
        <v>3.3358332799285302E-2</v>
      </c>
      <c r="AA168" s="26">
        <f t="shared" si="160"/>
        <v>3.3647375504710635E-2</v>
      </c>
      <c r="AB168" s="83">
        <v>549003908.25999999</v>
      </c>
      <c r="AC168" s="82">
        <v>16.440000000000001</v>
      </c>
      <c r="AD168" s="26">
        <f t="shared" si="161"/>
        <v>7.0284382340803531E-2</v>
      </c>
      <c r="AE168" s="26">
        <f t="shared" si="162"/>
        <v>7.0312500000000125E-2</v>
      </c>
      <c r="AF168" s="83">
        <v>538952822.48000002</v>
      </c>
      <c r="AG168" s="82">
        <v>16.14</v>
      </c>
      <c r="AH168" s="26">
        <f t="shared" si="163"/>
        <v>-1.830785833903377E-2</v>
      </c>
      <c r="AI168" s="26">
        <f t="shared" si="164"/>
        <v>-1.8248175182481792E-2</v>
      </c>
      <c r="AJ168" s="27">
        <f t="shared" si="171"/>
        <v>1.6837844866072628E-2</v>
      </c>
      <c r="AK168" s="27">
        <f t="shared" si="172"/>
        <v>1.6824754681952804E-2</v>
      </c>
      <c r="AL168" s="28">
        <f t="shared" si="173"/>
        <v>0.12504091356226957</v>
      </c>
      <c r="AM168" s="28">
        <f t="shared" si="174"/>
        <v>0.12552301255230131</v>
      </c>
      <c r="AN168" s="29">
        <f t="shared" si="175"/>
        <v>2.7870724118137485E-2</v>
      </c>
      <c r="AO168" s="87">
        <f t="shared" si="176"/>
        <v>2.7840769969354764E-2</v>
      </c>
    </row>
    <row r="169" spans="1:41">
      <c r="A169" s="236" t="s">
        <v>45</v>
      </c>
      <c r="B169" s="83">
        <v>482710156.68000001</v>
      </c>
      <c r="C169" s="82">
        <v>60</v>
      </c>
      <c r="D169" s="83">
        <v>479020499.14999998</v>
      </c>
      <c r="E169" s="82">
        <v>60</v>
      </c>
      <c r="F169" s="26">
        <f>((D169-B169)/B169)</f>
        <v>-7.6436293683499025E-3</v>
      </c>
      <c r="G169" s="26">
        <f>((E169-C169)/C169)</f>
        <v>0</v>
      </c>
      <c r="H169" s="83">
        <v>480606746.07999998</v>
      </c>
      <c r="I169" s="82">
        <v>60.8</v>
      </c>
      <c r="J169" s="26">
        <f t="shared" si="151"/>
        <v>3.3114385142488266E-3</v>
      </c>
      <c r="K169" s="26">
        <f t="shared" si="152"/>
        <v>1.3333333333333286E-2</v>
      </c>
      <c r="L169" s="83">
        <v>481068184.07999998</v>
      </c>
      <c r="M169" s="82">
        <v>55</v>
      </c>
      <c r="N169" s="26">
        <f t="shared" si="153"/>
        <v>9.6011552847240049E-4</v>
      </c>
      <c r="O169" s="26">
        <f t="shared" si="154"/>
        <v>-9.5394736842105227E-2</v>
      </c>
      <c r="P169" s="83">
        <v>489486916.11000001</v>
      </c>
      <c r="Q169" s="82">
        <v>55</v>
      </c>
      <c r="R169" s="26">
        <f t="shared" si="155"/>
        <v>1.7500080671724542E-2</v>
      </c>
      <c r="S169" s="26">
        <f t="shared" si="156"/>
        <v>0</v>
      </c>
      <c r="T169" s="83">
        <v>499563685.69999999</v>
      </c>
      <c r="U169" s="82">
        <v>55</v>
      </c>
      <c r="V169" s="26">
        <f t="shared" si="157"/>
        <v>2.0586392114586103E-2</v>
      </c>
      <c r="W169" s="26">
        <f t="shared" si="158"/>
        <v>0</v>
      </c>
      <c r="X169" s="83">
        <v>515521425.13</v>
      </c>
      <c r="Y169" s="82">
        <v>55</v>
      </c>
      <c r="Z169" s="26">
        <f t="shared" si="159"/>
        <v>3.1943353543882315E-2</v>
      </c>
      <c r="AA169" s="26">
        <f t="shared" si="160"/>
        <v>0</v>
      </c>
      <c r="AB169" s="83">
        <v>544115614.13</v>
      </c>
      <c r="AC169" s="82">
        <v>60</v>
      </c>
      <c r="AD169" s="26">
        <f t="shared" si="161"/>
        <v>5.546653854937135E-2</v>
      </c>
      <c r="AE169" s="26">
        <f t="shared" si="162"/>
        <v>9.0909090909090912E-2</v>
      </c>
      <c r="AF169" s="83">
        <v>535940863.25999999</v>
      </c>
      <c r="AG169" s="82">
        <v>71</v>
      </c>
      <c r="AH169" s="26">
        <f t="shared" si="163"/>
        <v>-1.5023922596065943E-2</v>
      </c>
      <c r="AI169" s="26">
        <f t="shared" si="164"/>
        <v>0.18333333333333332</v>
      </c>
      <c r="AJ169" s="27">
        <f t="shared" si="171"/>
        <v>1.3387545869733711E-2</v>
      </c>
      <c r="AK169" s="27">
        <f t="shared" si="172"/>
        <v>2.4022627591706536E-2</v>
      </c>
      <c r="AL169" s="28">
        <f t="shared" si="173"/>
        <v>0.11882657258092838</v>
      </c>
      <c r="AM169" s="28">
        <f t="shared" si="174"/>
        <v>0.18333333333333332</v>
      </c>
      <c r="AN169" s="29">
        <f t="shared" si="175"/>
        <v>2.2957061751178221E-2</v>
      </c>
      <c r="AO169" s="87">
        <f t="shared" si="176"/>
        <v>8.1535981912196451E-2</v>
      </c>
    </row>
    <row r="170" spans="1:41">
      <c r="A170" s="236" t="s">
        <v>103</v>
      </c>
      <c r="B170" s="83">
        <v>745409037.45000005</v>
      </c>
      <c r="C170" s="82">
        <v>53.9</v>
      </c>
      <c r="D170" s="83">
        <v>730458971.88999999</v>
      </c>
      <c r="E170" s="82">
        <v>53.9</v>
      </c>
      <c r="F170" s="26">
        <f>((D170-B170)/B170)</f>
        <v>-2.0056190371857237E-2</v>
      </c>
      <c r="G170" s="26">
        <f>((E170-C170)/C170)</f>
        <v>0</v>
      </c>
      <c r="H170" s="83">
        <v>734124159.88999999</v>
      </c>
      <c r="I170" s="82">
        <v>53.9</v>
      </c>
      <c r="J170" s="26">
        <f t="shared" si="151"/>
        <v>5.01765073884525E-3</v>
      </c>
      <c r="K170" s="26">
        <f t="shared" si="152"/>
        <v>0</v>
      </c>
      <c r="L170" s="83">
        <v>752437219.47000003</v>
      </c>
      <c r="M170" s="82">
        <v>53.9</v>
      </c>
      <c r="N170" s="26">
        <f t="shared" si="153"/>
        <v>2.4945452800169448E-2</v>
      </c>
      <c r="O170" s="26">
        <f t="shared" si="154"/>
        <v>0</v>
      </c>
      <c r="P170" s="83">
        <v>767863315.74000001</v>
      </c>
      <c r="Q170" s="82">
        <v>53.9</v>
      </c>
      <c r="R170" s="26">
        <f t="shared" si="155"/>
        <v>2.0501506133449615E-2</v>
      </c>
      <c r="S170" s="26">
        <f t="shared" si="156"/>
        <v>0</v>
      </c>
      <c r="T170" s="83">
        <v>791072209.92999995</v>
      </c>
      <c r="U170" s="82">
        <v>53.9</v>
      </c>
      <c r="V170" s="26">
        <f t="shared" si="157"/>
        <v>3.022529363527833E-2</v>
      </c>
      <c r="W170" s="26">
        <f t="shared" si="158"/>
        <v>0</v>
      </c>
      <c r="X170" s="83">
        <v>813123924.38999999</v>
      </c>
      <c r="Y170" s="82">
        <v>53.9</v>
      </c>
      <c r="Z170" s="26">
        <f t="shared" si="159"/>
        <v>2.7875728894523222E-2</v>
      </c>
      <c r="AA170" s="26">
        <f t="shared" si="160"/>
        <v>0</v>
      </c>
      <c r="AB170" s="83">
        <v>853716930.71000004</v>
      </c>
      <c r="AC170" s="82">
        <v>53.9</v>
      </c>
      <c r="AD170" s="26">
        <f t="shared" si="161"/>
        <v>4.9922287491974422E-2</v>
      </c>
      <c r="AE170" s="26">
        <f t="shared" si="162"/>
        <v>0</v>
      </c>
      <c r="AF170" s="83">
        <v>845032466.73000002</v>
      </c>
      <c r="AG170" s="82">
        <v>53.9</v>
      </c>
      <c r="AH170" s="26">
        <f t="shared" si="163"/>
        <v>-1.0172533386186356E-2</v>
      </c>
      <c r="AI170" s="26">
        <f t="shared" si="164"/>
        <v>0</v>
      </c>
      <c r="AJ170" s="27">
        <f t="shared" si="171"/>
        <v>1.6032399492024587E-2</v>
      </c>
      <c r="AK170" s="27">
        <f t="shared" si="172"/>
        <v>0</v>
      </c>
      <c r="AL170" s="28">
        <f t="shared" si="173"/>
        <v>0.15685137598289872</v>
      </c>
      <c r="AM170" s="28">
        <f t="shared" si="174"/>
        <v>0</v>
      </c>
      <c r="AN170" s="29">
        <f t="shared" si="175"/>
        <v>2.2990843373593573E-2</v>
      </c>
      <c r="AO170" s="87">
        <f t="shared" si="176"/>
        <v>0</v>
      </c>
    </row>
    <row r="171" spans="1:41">
      <c r="A171" s="236" t="s">
        <v>155</v>
      </c>
      <c r="B171" s="82">
        <v>561026846</v>
      </c>
      <c r="C171" s="82">
        <v>126.26</v>
      </c>
      <c r="D171" s="82">
        <v>556836195.88999999</v>
      </c>
      <c r="E171" s="82">
        <v>125.31477346461122</v>
      </c>
      <c r="F171" s="26">
        <f>((D171-B171)/B171)</f>
        <v>-7.4696070961281849E-3</v>
      </c>
      <c r="G171" s="26">
        <f>((E171-C171)/C171)</f>
        <v>-7.4863498763565964E-3</v>
      </c>
      <c r="H171" s="83">
        <v>556834492.85000002</v>
      </c>
      <c r="I171" s="82">
        <v>125.31</v>
      </c>
      <c r="J171" s="26">
        <f t="shared" si="151"/>
        <v>-3.0584218707978522E-6</v>
      </c>
      <c r="K171" s="26">
        <f t="shared" si="152"/>
        <v>-3.8091794600474549E-5</v>
      </c>
      <c r="L171" s="83">
        <v>573546114.15999985</v>
      </c>
      <c r="M171" s="82">
        <v>129.07530418813994</v>
      </c>
      <c r="N171" s="26">
        <f t="shared" si="153"/>
        <v>3.0011828513830226E-2</v>
      </c>
      <c r="O171" s="26">
        <f t="shared" si="154"/>
        <v>3.0047914676721219E-2</v>
      </c>
      <c r="P171" s="83">
        <v>577746045.18028152</v>
      </c>
      <c r="Q171" s="82">
        <v>130.91921814560595</v>
      </c>
      <c r="R171" s="26">
        <f t="shared" si="155"/>
        <v>7.322743396898047E-3</v>
      </c>
      <c r="S171" s="26">
        <f t="shared" si="156"/>
        <v>1.4285567398534493E-2</v>
      </c>
      <c r="T171" s="83">
        <v>595001220.0999999</v>
      </c>
      <c r="U171" s="82">
        <v>133.9</v>
      </c>
      <c r="V171" s="26">
        <f t="shared" si="157"/>
        <v>2.9866366137277549E-2</v>
      </c>
      <c r="W171" s="26">
        <f t="shared" si="158"/>
        <v>2.2768100028514392E-2</v>
      </c>
      <c r="X171" s="83">
        <v>618078759.57000005</v>
      </c>
      <c r="Y171" s="82">
        <v>139.1</v>
      </c>
      <c r="Z171" s="26">
        <f t="shared" si="159"/>
        <v>3.8785701088346641E-2</v>
      </c>
      <c r="AA171" s="26">
        <f t="shared" si="160"/>
        <v>3.8834951456310593E-2</v>
      </c>
      <c r="AB171" s="83">
        <v>648101442.69480205</v>
      </c>
      <c r="AC171" s="82">
        <v>146.92923916282211</v>
      </c>
      <c r="AD171" s="26">
        <f t="shared" si="161"/>
        <v>4.8574202979712322E-2</v>
      </c>
      <c r="AE171" s="26">
        <f t="shared" si="162"/>
        <v>5.6284968819713302E-2</v>
      </c>
      <c r="AF171" s="83">
        <v>643543597.44000006</v>
      </c>
      <c r="AG171" s="82">
        <v>140.60341806233828</v>
      </c>
      <c r="AH171" s="26">
        <f t="shared" si="163"/>
        <v>-7.0326108762395192E-3</v>
      </c>
      <c r="AI171" s="26">
        <f t="shared" si="164"/>
        <v>-4.3053521113478106E-2</v>
      </c>
      <c r="AJ171" s="27">
        <f t="shared" si="171"/>
        <v>1.7506945715228286E-2</v>
      </c>
      <c r="AK171" s="27">
        <f t="shared" si="172"/>
        <v>1.3955442449419854E-2</v>
      </c>
      <c r="AL171" s="28">
        <f t="shared" si="173"/>
        <v>0.15571437738779584</v>
      </c>
      <c r="AM171" s="28">
        <f t="shared" si="174"/>
        <v>0.12200193301266715</v>
      </c>
      <c r="AN171" s="29">
        <f t="shared" si="175"/>
        <v>2.1920061003983894E-2</v>
      </c>
      <c r="AO171" s="87">
        <f t="shared" si="176"/>
        <v>3.0829275824237296E-2</v>
      </c>
    </row>
    <row r="172" spans="1:41">
      <c r="A172" s="236" t="s">
        <v>203</v>
      </c>
      <c r="B172" s="83">
        <v>221353767.75999999</v>
      </c>
      <c r="C172" s="82">
        <v>22.18</v>
      </c>
      <c r="D172" s="83">
        <v>212561426.66</v>
      </c>
      <c r="E172" s="82">
        <v>21.28</v>
      </c>
      <c r="F172" s="26">
        <f>((D172-B172)/B172)</f>
        <v>-3.9720765492155426E-2</v>
      </c>
      <c r="G172" s="26">
        <f>((E172-C172)/C172)</f>
        <v>-4.057709648331824E-2</v>
      </c>
      <c r="H172" s="83">
        <v>218206620.74000001</v>
      </c>
      <c r="I172" s="82">
        <v>21.17</v>
      </c>
      <c r="J172" s="26">
        <f t="shared" si="151"/>
        <v>2.6557942185012305E-2</v>
      </c>
      <c r="K172" s="26">
        <f t="shared" si="152"/>
        <v>-5.1691729323307999E-3</v>
      </c>
      <c r="L172" s="83">
        <v>238812820.49000001</v>
      </c>
      <c r="M172" s="82">
        <v>22.58</v>
      </c>
      <c r="N172" s="26">
        <f t="shared" si="153"/>
        <v>9.4434347042810077E-2</v>
      </c>
      <c r="O172" s="26">
        <f t="shared" si="154"/>
        <v>6.6603684459140125E-2</v>
      </c>
      <c r="P172" s="83">
        <v>245580830.30000001</v>
      </c>
      <c r="Q172" s="82">
        <v>22.38</v>
      </c>
      <c r="R172" s="26">
        <f t="shared" si="155"/>
        <v>2.8340228117206146E-2</v>
      </c>
      <c r="S172" s="26">
        <f t="shared" si="156"/>
        <v>-8.8573959255978437E-3</v>
      </c>
      <c r="T172" s="83">
        <v>247381113.94</v>
      </c>
      <c r="U172" s="82">
        <v>23.12</v>
      </c>
      <c r="V172" s="26">
        <f t="shared" si="157"/>
        <v>7.3307172949972129E-3</v>
      </c>
      <c r="W172" s="26">
        <f t="shared" si="158"/>
        <v>3.3065236818588119E-2</v>
      </c>
      <c r="X172" s="83">
        <v>245816374.77000001</v>
      </c>
      <c r="Y172" s="82">
        <v>22.85</v>
      </c>
      <c r="Z172" s="26">
        <f t="shared" si="159"/>
        <v>-6.3252167680815756E-3</v>
      </c>
      <c r="AA172" s="26">
        <f t="shared" si="160"/>
        <v>-1.1678200692041504E-2</v>
      </c>
      <c r="AB172" s="83">
        <v>250329264.53</v>
      </c>
      <c r="AC172" s="82">
        <v>23.72</v>
      </c>
      <c r="AD172" s="26">
        <f t="shared" si="161"/>
        <v>1.8358784129912056E-2</v>
      </c>
      <c r="AE172" s="26">
        <f t="shared" si="162"/>
        <v>3.8074398249452843E-2</v>
      </c>
      <c r="AF172" s="83">
        <v>242063255.91999999</v>
      </c>
      <c r="AG172" s="82">
        <v>23.23</v>
      </c>
      <c r="AH172" s="26">
        <f t="shared" si="163"/>
        <v>-3.3020544463787202E-2</v>
      </c>
      <c r="AI172" s="26">
        <f t="shared" si="164"/>
        <v>-2.0657672849915619E-2</v>
      </c>
      <c r="AJ172" s="27">
        <f t="shared" si="171"/>
        <v>1.1994436505739199E-2</v>
      </c>
      <c r="AK172" s="27">
        <f t="shared" si="172"/>
        <v>6.350472580497135E-3</v>
      </c>
      <c r="AL172" s="28">
        <f t="shared" si="173"/>
        <v>0.13879201755259798</v>
      </c>
      <c r="AM172" s="28">
        <f t="shared" si="174"/>
        <v>9.1635338345864625E-2</v>
      </c>
      <c r="AN172" s="29">
        <f t="shared" si="175"/>
        <v>4.2044695560518548E-2</v>
      </c>
      <c r="AO172" s="87">
        <f t="shared" si="176"/>
        <v>3.5799415088749682E-2</v>
      </c>
    </row>
    <row r="173" spans="1:41">
      <c r="A173" s="236" t="s">
        <v>204</v>
      </c>
      <c r="B173" s="83">
        <v>172656406.12</v>
      </c>
      <c r="C173" s="82">
        <v>20.349</v>
      </c>
      <c r="D173" s="83">
        <v>168587547.81</v>
      </c>
      <c r="E173" s="82">
        <v>20.46</v>
      </c>
      <c r="F173" s="26">
        <f>((D173-B173)/B173)</f>
        <v>-2.3566216866416509E-2</v>
      </c>
      <c r="G173" s="26">
        <f>((E173-C173)/C173)</f>
        <v>5.4548135043491399E-3</v>
      </c>
      <c r="H173" s="83">
        <v>171488014.06</v>
      </c>
      <c r="I173" s="82">
        <v>20.25</v>
      </c>
      <c r="J173" s="26">
        <f t="shared" si="151"/>
        <v>1.720451058027641E-2</v>
      </c>
      <c r="K173" s="26">
        <f t="shared" si="152"/>
        <v>-1.026392961876837E-2</v>
      </c>
      <c r="L173" s="83">
        <v>180091266.09999999</v>
      </c>
      <c r="M173" s="82">
        <v>20.9</v>
      </c>
      <c r="N173" s="26">
        <f t="shared" si="153"/>
        <v>5.0168241128443515E-2</v>
      </c>
      <c r="O173" s="26">
        <f t="shared" si="154"/>
        <v>3.2098765432098698E-2</v>
      </c>
      <c r="P173" s="83">
        <v>184365896.90000001</v>
      </c>
      <c r="Q173" s="82">
        <v>21.56</v>
      </c>
      <c r="R173" s="26">
        <f t="shared" si="155"/>
        <v>2.3735913976119311E-2</v>
      </c>
      <c r="S173" s="26">
        <f t="shared" si="156"/>
        <v>3.1578947368421061E-2</v>
      </c>
      <c r="T173" s="83">
        <v>192995355.75999999</v>
      </c>
      <c r="U173" s="82">
        <v>22.61</v>
      </c>
      <c r="V173" s="26">
        <f t="shared" si="157"/>
        <v>4.6806155612827895E-2</v>
      </c>
      <c r="W173" s="26">
        <f t="shared" si="158"/>
        <v>4.8701298701298738E-2</v>
      </c>
      <c r="X173" s="83">
        <v>199477479.66999999</v>
      </c>
      <c r="Y173" s="82">
        <v>23.73</v>
      </c>
      <c r="Z173" s="26">
        <f t="shared" si="159"/>
        <v>3.3586942465397264E-2</v>
      </c>
      <c r="AA173" s="26">
        <f t="shared" si="160"/>
        <v>4.9535603715170323E-2</v>
      </c>
      <c r="AB173" s="83">
        <v>208916471.24000001</v>
      </c>
      <c r="AC173" s="82">
        <v>24.69</v>
      </c>
      <c r="AD173" s="26">
        <f t="shared" si="161"/>
        <v>4.7318582456601893E-2</v>
      </c>
      <c r="AE173" s="26">
        <f t="shared" si="162"/>
        <v>4.0455120101137838E-2</v>
      </c>
      <c r="AF173" s="83">
        <v>209492310.41</v>
      </c>
      <c r="AG173" s="82">
        <v>25.02</v>
      </c>
      <c r="AH173" s="26">
        <f t="shared" si="163"/>
        <v>2.7563129253627481E-3</v>
      </c>
      <c r="AI173" s="26">
        <f t="shared" si="164"/>
        <v>1.3365735115431279E-2</v>
      </c>
      <c r="AJ173" s="27">
        <f t="shared" si="171"/>
        <v>2.4751305284826563E-2</v>
      </c>
      <c r="AK173" s="27">
        <f t="shared" si="172"/>
        <v>2.6365794289892337E-2</v>
      </c>
      <c r="AL173" s="28">
        <f t="shared" si="173"/>
        <v>0.24263217023655925</v>
      </c>
      <c r="AM173" s="28">
        <f t="shared" si="174"/>
        <v>0.22287390029325507</v>
      </c>
      <c r="AN173" s="29">
        <f t="shared" si="175"/>
        <v>2.5624026948925037E-2</v>
      </c>
      <c r="AO173" s="87">
        <f t="shared" si="176"/>
        <v>2.1521667422942408E-2</v>
      </c>
    </row>
    <row r="174" spans="1:41">
      <c r="A174" s="237" t="s">
        <v>38</v>
      </c>
      <c r="B174" s="85">
        <f>SUM(B162:B173)</f>
        <v>7193212338.71</v>
      </c>
      <c r="C174" s="100"/>
      <c r="D174" s="85">
        <f>SUM(D162:D173)</f>
        <v>7262099084.750001</v>
      </c>
      <c r="E174" s="100"/>
      <c r="F174" s="26">
        <f>((D174-B174)/B174)</f>
        <v>9.5766318018014711E-3</v>
      </c>
      <c r="G174" s="26"/>
      <c r="H174" s="85">
        <f>SUM(H162:H173)</f>
        <v>7134069493.5600014</v>
      </c>
      <c r="I174" s="100"/>
      <c r="J174" s="26">
        <f>((H174-D174)/D174)</f>
        <v>-1.7629832600171279E-2</v>
      </c>
      <c r="K174" s="26"/>
      <c r="L174" s="85">
        <f>SUM(L162:L173)</f>
        <v>7422961822.4700003</v>
      </c>
      <c r="M174" s="100"/>
      <c r="N174" s="26">
        <f>((L174-H174)/H174)</f>
        <v>4.0494745554523266E-2</v>
      </c>
      <c r="O174" s="26"/>
      <c r="P174" s="85">
        <f>SUM(P162:P173)</f>
        <v>7497758478.2102804</v>
      </c>
      <c r="Q174" s="100"/>
      <c r="R174" s="26">
        <f>((P174-L174)/L174)</f>
        <v>1.0076389658082798E-2</v>
      </c>
      <c r="S174" s="26"/>
      <c r="T174" s="85">
        <f>SUM(T162:T173)</f>
        <v>7590700584.9800005</v>
      </c>
      <c r="U174" s="100"/>
      <c r="V174" s="26">
        <f>((T174-P174)/P174)</f>
        <v>1.2395985685565243E-2</v>
      </c>
      <c r="W174" s="26"/>
      <c r="X174" s="85">
        <f>SUM(X162:X173)</f>
        <v>7739649848.3600006</v>
      </c>
      <c r="Y174" s="100"/>
      <c r="Z174" s="26">
        <f>((X174-T174)/T174)</f>
        <v>1.9622597639370933E-2</v>
      </c>
      <c r="AA174" s="26"/>
      <c r="AB174" s="85">
        <f>SUM(AB162:AB173)</f>
        <v>8123713944.4948025</v>
      </c>
      <c r="AC174" s="100"/>
      <c r="AD174" s="26">
        <f>((AB174-X174)/X174)</f>
        <v>4.9622929158246537E-2</v>
      </c>
      <c r="AE174" s="26"/>
      <c r="AF174" s="85">
        <f>SUM(AF162:AF173)</f>
        <v>7835379650.7199993</v>
      </c>
      <c r="AG174" s="100"/>
      <c r="AH174" s="26">
        <f>((AF174-AB174)/AB174)</f>
        <v>-3.5492915647306694E-2</v>
      </c>
      <c r="AI174" s="26"/>
      <c r="AJ174" s="27">
        <f t="shared" si="171"/>
        <v>1.1083316406264036E-2</v>
      </c>
      <c r="AK174" s="27"/>
      <c r="AL174" s="28">
        <f t="shared" si="173"/>
        <v>7.8941440935976104E-2</v>
      </c>
      <c r="AM174" s="28"/>
      <c r="AN174" s="29">
        <f t="shared" si="175"/>
        <v>2.7831253394027863E-2</v>
      </c>
      <c r="AO174" s="87"/>
    </row>
    <row r="175" spans="1:41" ht="15.75" thickBot="1">
      <c r="A175" s="66" t="s">
        <v>48</v>
      </c>
      <c r="B175" s="263">
        <f>SUM(B154,B159,B174)</f>
        <v>1508270958506.3096</v>
      </c>
      <c r="C175" s="100"/>
      <c r="D175" s="263">
        <f>SUM(D154,D159,D174)</f>
        <v>1506752646063.272</v>
      </c>
      <c r="E175" s="100"/>
      <c r="F175" s="243">
        <f>((D175-B175)/B175)</f>
        <v>-1.0066576131262466E-3</v>
      </c>
      <c r="G175" s="243"/>
      <c r="H175" s="263">
        <f>SUM(H154,H159,H174)</f>
        <v>1504543877819.6406</v>
      </c>
      <c r="I175" s="100"/>
      <c r="J175" s="243">
        <f>((H175-D175)/D175)</f>
        <v>-1.4659129681319945E-3</v>
      </c>
      <c r="K175" s="243"/>
      <c r="L175" s="263">
        <f>SUM(L154,L159,L174)</f>
        <v>1508363001779.752</v>
      </c>
      <c r="M175" s="100"/>
      <c r="N175" s="243">
        <f>((L175-H175)/H175)</f>
        <v>2.5383932076782881E-3</v>
      </c>
      <c r="O175" s="243"/>
      <c r="P175" s="263">
        <f>SUM(P154,P159,P174)</f>
        <v>1503366088214.6868</v>
      </c>
      <c r="Q175" s="100"/>
      <c r="R175" s="243">
        <f>((P175-L175)/L175)</f>
        <v>-3.3128057100109279E-3</v>
      </c>
      <c r="S175" s="243"/>
      <c r="T175" s="263">
        <f>SUM(T154,T159,T174)</f>
        <v>1498620936188.187</v>
      </c>
      <c r="U175" s="100"/>
      <c r="V175" s="243">
        <f>((T175-P175)/P175)</f>
        <v>-3.1563516456160272E-3</v>
      </c>
      <c r="W175" s="243"/>
      <c r="X175" s="263">
        <f>SUM(X154,X159,X174)</f>
        <v>1508760357290.4983</v>
      </c>
      <c r="Y175" s="100"/>
      <c r="Z175" s="243">
        <f>((X175-T175)/T175)</f>
        <v>6.7658344131381045E-3</v>
      </c>
      <c r="AA175" s="243"/>
      <c r="AB175" s="263">
        <f>SUM(AB154,AB159,AB174)</f>
        <v>1531265588568.303</v>
      </c>
      <c r="AC175" s="100"/>
      <c r="AD175" s="243">
        <f>((AB175-X175)/X175)</f>
        <v>1.4916372351021088E-2</v>
      </c>
      <c r="AE175" s="243"/>
      <c r="AF175" s="263">
        <f>SUM(AF154,AF159,AF174)</f>
        <v>1528341105355.5154</v>
      </c>
      <c r="AG175" s="100"/>
      <c r="AH175" s="243">
        <f>((AF175-AB175)/AB175)</f>
        <v>-1.909847145146075E-3</v>
      </c>
      <c r="AI175" s="243"/>
      <c r="AJ175" s="27">
        <f t="shared" si="171"/>
        <v>1.671128111225776E-3</v>
      </c>
      <c r="AK175" s="27"/>
      <c r="AL175" s="28">
        <f t="shared" si="173"/>
        <v>1.432780579390259E-2</v>
      </c>
      <c r="AM175" s="28"/>
      <c r="AN175" s="29">
        <f t="shared" si="175"/>
        <v>6.3259531192106245E-3</v>
      </c>
      <c r="AO175" s="87"/>
    </row>
  </sheetData>
  <protectedRanges>
    <protectedRange password="CADF" sqref="B18" name="Fund Name_1_1_1_3_1_4"/>
    <protectedRange password="CADF" sqref="C18" name="Fund Name_1_1_1_1_1_3"/>
    <protectedRange password="CADF" sqref="B50" name="Yield_2_1_2_2"/>
    <protectedRange password="CADF" sqref="B45" name="Yield_2_1_2_3_3"/>
    <protectedRange password="CADF" sqref="B76" name="Yield_2_1_2_1_5"/>
    <protectedRange password="CADF" sqref="C75" name="BidOffer Prices_2_1_1_1_1_1_1_1_3_3"/>
    <protectedRange password="CADF" sqref="C76" name="Fund Name_2_2_1_2"/>
    <protectedRange password="CADF" sqref="B134" name="Fund Name_1_1_1_4"/>
    <protectedRange password="CADF" sqref="C134" name="Fund Name_1_1_1_1_6"/>
    <protectedRange password="CADF" sqref="D18" name="Fund Name_1_1_1_3_1"/>
    <protectedRange password="CADF" sqref="E18" name="Fund Name_1_1_1_1_1_4"/>
    <protectedRange password="CADF" sqref="D45" name="Yield_2_1_2_3_1"/>
    <protectedRange password="CADF" sqref="D50" name="Yield_2_1_2_4"/>
    <protectedRange password="CADF" sqref="D76" name="Yield_2_1_2_1_1"/>
    <protectedRange password="CADF" sqref="E75" name="BidOffer Prices_2_1_1_1_1_1_1_1_3_4"/>
    <protectedRange password="CADF" sqref="E76" name="Fund Name_2_2_1_3"/>
    <protectedRange password="CADF" sqref="D134" name="Fund Name_1_1_1_1"/>
    <protectedRange password="CADF" sqref="E134" name="Fund Name_1_1_1_1_4"/>
    <protectedRange password="CADF" sqref="H18" name="Fund Name_1_1_1_3_1_5"/>
    <protectedRange password="CADF" sqref="H45" name="Yield_2_1_2_3_5"/>
    <protectedRange password="CADF" sqref="H50" name="Yield_2_1_2_4_1"/>
    <protectedRange password="CADF" sqref="H76" name="Yield_2_1_2_1_6"/>
    <protectedRange password="CADF" sqref="H134" name="Fund Name_1_1_1_5"/>
    <protectedRange password="CADF" sqref="I18" name="Fund Name_1_1_1_1_1_5"/>
    <protectedRange password="CADF" sqref="I75" name="BidOffer Prices_2_1_1_1_1_1_1_1_3_5"/>
    <protectedRange password="CADF" sqref="I76" name="Fund Name_2_2_1_4"/>
    <protectedRange password="CADF" sqref="I134" name="Fund Name_1_1_1_1_7"/>
    <protectedRange password="CADF" sqref="L18" name="Fund Name_1_1_1_3_1_6"/>
    <protectedRange password="CADF" sqref="M18" name="Fund Name_1_1_1_1_1_6"/>
    <protectedRange password="CADF" sqref="L45" name="Yield_2_1_2_3_6"/>
    <protectedRange password="CADF" sqref="L50" name="Yield_2_1_2_4_2"/>
    <protectedRange password="CADF" sqref="L76" name="Yield_2_1_2_1_7"/>
    <protectedRange password="CADF" sqref="M75" name="BidOffer Prices_2_1_1_1_1_1_1_1_3_6"/>
    <protectedRange password="CADF" sqref="M76" name="Fund Name_2_2_1_5"/>
    <protectedRange password="CADF" sqref="L134" name="Fund Name_1_1_1_6"/>
    <protectedRange password="CADF" sqref="M134" name="Fund Name_1_1_1_1_8"/>
    <protectedRange password="CADF" sqref="P18" name="Fund Name_1_1_1_3_1_7"/>
    <protectedRange password="CADF" sqref="Q18" name="Fund Name_1_1_1_1_1_7"/>
    <protectedRange password="CADF" sqref="P45" name="Yield_2_1_2_3_7"/>
    <protectedRange password="CADF" sqref="P50" name="Yield_2_1_2_4_3"/>
    <protectedRange password="CADF" sqref="P76" name="Yield_2_1_2_1_2"/>
    <protectedRange password="CADF" sqref="Q75" name="BidOffer Prices_2_1_1_1_1_1_1_1_3_7"/>
    <protectedRange password="CADF" sqref="Q76" name="Fund Name_2_2_1_6"/>
    <protectedRange password="CADF" sqref="P134" name="Fund Name_1_1_1"/>
    <protectedRange password="CADF" sqref="Q134" name="Fund Name_1_1_1_1_9"/>
    <protectedRange password="CADF" sqref="T18" name="Fund Name_1_1_1_3_1_10"/>
    <protectedRange password="CADF" sqref="U18" name="Fund Name_1_1_1_1_1_8"/>
    <protectedRange password="CADF" sqref="T45" name="Yield_2_1_2_3_8"/>
    <protectedRange password="CADF" sqref="T50" name="Yield_2_1_2_4_4"/>
    <protectedRange password="CADF" sqref="T76" name="Yield_2_1_2_1_8"/>
    <protectedRange password="CADF" sqref="U75" name="BidOffer Prices_2_1_1_1_1_1_1_1_3_8"/>
    <protectedRange password="CADF" sqref="U76" name="Fund Name_2_2_1_7"/>
    <protectedRange password="CADF" sqref="T134" name="Fund Name_1_1_1_8"/>
    <protectedRange password="CADF" sqref="U134" name="Fund Name_1_1_1_1_10"/>
    <protectedRange password="CADF" sqref="X18" name="Fund Name_1_1_1_3_1_8"/>
    <protectedRange password="CADF" sqref="Y18" name="Fund Name_1_1_1_1_1_9"/>
    <protectedRange password="CADF" sqref="X45" name="Yield_2_1_2_3_9"/>
    <protectedRange password="CADF" sqref="X50" name="Yield_2_1_2_4_5"/>
    <protectedRange password="CADF" sqref="X76" name="Yield_2_1_2_1_9"/>
    <protectedRange password="CADF" sqref="Y75" name="BidOffer Prices_2_1_1_1_1_1_1_1_3_9"/>
    <protectedRange password="CADF" sqref="Y76" name="Fund Name_2_2_1_8"/>
    <protectedRange password="CADF" sqref="X134" name="Fund Name_1_1_1_9"/>
    <protectedRange password="CADF" sqref="Y134" name="Fund Name_1_1_1_1_11"/>
    <protectedRange password="CADF" sqref="AB18" name="Fund Name_1_1_1_3_1_1"/>
    <protectedRange password="CADF" sqref="AC18" name="Fund Name_1_1_1_1_1"/>
    <protectedRange password="CADF" sqref="AB45" name="Yield_2_1_2_3_2"/>
    <protectedRange password="CADF" sqref="AB50" name="Yield_2_1_2_4_6"/>
    <protectedRange password="CADF" sqref="AB134" name="Fund Name_1_1_1_2"/>
    <protectedRange password="CADF" sqref="AC134" name="Fund Name_1_1_1_1_3"/>
    <protectedRange password="CADF" sqref="AB76" name="Yield_2_1_2_1_4"/>
    <protectedRange password="CADF" sqref="AC76" name="Fund Name_2_2_1"/>
    <protectedRange password="CADF" sqref="AC75" name="BidOffer Prices_2_1_1_1_1_1_1_1_1"/>
    <protectedRange password="CADF" sqref="AF18" name="Fund Name_1_1_1_3_1_2"/>
    <protectedRange password="CADF" sqref="AG18" name="Fund Name_1_1_1_1_1_1"/>
    <protectedRange password="CADF" sqref="AF45" name="Yield_2_1_2_3_4"/>
    <protectedRange password="CADF" sqref="AF50" name="Yield_2_1_2_4_7"/>
    <protectedRange password="CADF" sqref="AF76" name="Yield_2_1_2_1_10"/>
    <protectedRange password="CADF" sqref="AG76" name="Fund Name_2_2_1_9"/>
    <protectedRange password="CADF" sqref="AG75" name="BidOffer Prices_2_1_1_1_1_1_1_1_1_1"/>
    <protectedRange password="CADF" sqref="AF134" name="Fund Name_1_1_1_7"/>
    <protectedRange password="CADF" sqref="AG134" name="Fund Name_1_1_1_1_5"/>
  </protectedRanges>
  <mergeCells count="23">
    <mergeCell ref="A1:AO1"/>
    <mergeCell ref="AN2:AO2"/>
    <mergeCell ref="AL2:AM2"/>
    <mergeCell ref="AJ2:AK2"/>
    <mergeCell ref="B2:C2"/>
    <mergeCell ref="N2:O2"/>
    <mergeCell ref="L2:M2"/>
    <mergeCell ref="R2:S2"/>
    <mergeCell ref="P2:Q2"/>
    <mergeCell ref="AD2:AE2"/>
    <mergeCell ref="AB2:AC2"/>
    <mergeCell ref="AH2:AI2"/>
    <mergeCell ref="AF2:AG2"/>
    <mergeCell ref="AQ2:AR2"/>
    <mergeCell ref="AQ119:AR119"/>
    <mergeCell ref="D2:E2"/>
    <mergeCell ref="F2:G2"/>
    <mergeCell ref="J2:K2"/>
    <mergeCell ref="H2:I2"/>
    <mergeCell ref="T2:U2"/>
    <mergeCell ref="V2:W2"/>
    <mergeCell ref="Z2:AA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2022-05-26T11:20:41Z</dcterms:modified>
</cp:coreProperties>
</file>