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1745" yWindow="495" windowWidth="170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83" i="11" l="1"/>
  <c r="AF135" i="11"/>
  <c r="AF174" i="11" l="1"/>
  <c r="AF159" i="11"/>
  <c r="AF154" i="11"/>
  <c r="AF175" i="11" s="1"/>
  <c r="AF153" i="11"/>
  <c r="AF141" i="11"/>
  <c r="AF111" i="11"/>
  <c r="AF104" i="11"/>
  <c r="AF52" i="11"/>
  <c r="AF20" i="11"/>
  <c r="AL163" i="11" l="1"/>
  <c r="AM163" i="11"/>
  <c r="AJ164" i="11"/>
  <c r="AL164" i="11"/>
  <c r="AM164" i="11"/>
  <c r="AN164" i="11"/>
  <c r="AK165" i="11"/>
  <c r="AL165" i="11"/>
  <c r="AM165" i="11"/>
  <c r="AJ166" i="11"/>
  <c r="AL166" i="11"/>
  <c r="AM166" i="11"/>
  <c r="AN166" i="11"/>
  <c r="AL167" i="11"/>
  <c r="AM167" i="11"/>
  <c r="AJ168" i="11"/>
  <c r="AL168" i="11"/>
  <c r="AM168" i="11"/>
  <c r="AN168" i="11"/>
  <c r="AK169" i="11"/>
  <c r="AL169" i="11"/>
  <c r="AM169" i="11"/>
  <c r="AO169" i="11"/>
  <c r="AJ170" i="11"/>
  <c r="AL170" i="11"/>
  <c r="AM170" i="11"/>
  <c r="AN170" i="11"/>
  <c r="AL171" i="11"/>
  <c r="AM171" i="11"/>
  <c r="AJ172" i="11"/>
  <c r="AL172" i="11"/>
  <c r="AM172" i="11"/>
  <c r="AN172" i="11"/>
  <c r="AK173" i="11"/>
  <c r="AL173" i="11"/>
  <c r="AM173" i="11"/>
  <c r="AJ174" i="11"/>
  <c r="AL174" i="11"/>
  <c r="AN174" i="11"/>
  <c r="AL175" i="11"/>
  <c r="AM162" i="11"/>
  <c r="AL162" i="11"/>
  <c r="AL6" i="11"/>
  <c r="AM6" i="11"/>
  <c r="AN6" i="11"/>
  <c r="AL7" i="11"/>
  <c r="AM7" i="11"/>
  <c r="AN7" i="11"/>
  <c r="AJ8" i="11"/>
  <c r="AL8" i="11"/>
  <c r="AM8" i="11"/>
  <c r="AJ9" i="11"/>
  <c r="AL9" i="11"/>
  <c r="AM9" i="11"/>
  <c r="AN9" i="11"/>
  <c r="AL10" i="11"/>
  <c r="AM10" i="11"/>
  <c r="AN10" i="11"/>
  <c r="AJ11" i="11"/>
  <c r="AK11" i="11"/>
  <c r="AL11" i="11"/>
  <c r="AM11" i="11"/>
  <c r="AN11" i="11"/>
  <c r="AJ12" i="11"/>
  <c r="AL12" i="11"/>
  <c r="AM12" i="11"/>
  <c r="AJ13" i="11"/>
  <c r="AL13" i="11"/>
  <c r="AM13" i="11"/>
  <c r="AN13" i="11"/>
  <c r="AK14" i="11"/>
  <c r="AL14" i="11"/>
  <c r="AM14" i="11"/>
  <c r="AN14" i="11"/>
  <c r="AJ15" i="11"/>
  <c r="AL15" i="11"/>
  <c r="AM15" i="11"/>
  <c r="AN15" i="11"/>
  <c r="AJ16" i="11"/>
  <c r="AL16" i="11"/>
  <c r="AM16" i="11"/>
  <c r="AJ17" i="11"/>
  <c r="AL17" i="11"/>
  <c r="AM17" i="11"/>
  <c r="AN17" i="11"/>
  <c r="AL18" i="11"/>
  <c r="AM18" i="11"/>
  <c r="AN18" i="11"/>
  <c r="AJ19" i="11"/>
  <c r="AL19" i="11"/>
  <c r="AM19" i="11"/>
  <c r="AN19" i="11"/>
  <c r="AO19" i="11"/>
  <c r="AJ20" i="11"/>
  <c r="AL20" i="11"/>
  <c r="AN20" i="11"/>
  <c r="AJ23" i="11"/>
  <c r="AK23" i="11"/>
  <c r="AL23" i="11"/>
  <c r="AM23" i="11"/>
  <c r="AO23" i="11"/>
  <c r="AK24" i="11"/>
  <c r="AL24" i="11"/>
  <c r="AM24" i="11"/>
  <c r="AO24" i="11"/>
  <c r="AK25" i="11"/>
  <c r="AL25" i="11"/>
  <c r="AM25" i="11"/>
  <c r="AN25" i="11"/>
  <c r="AO25" i="11"/>
  <c r="AK26" i="11"/>
  <c r="AL26" i="11"/>
  <c r="AM26" i="11"/>
  <c r="AO26" i="11"/>
  <c r="AJ27" i="11"/>
  <c r="AK27" i="11"/>
  <c r="AL27" i="11"/>
  <c r="AM27" i="11"/>
  <c r="AO27" i="11"/>
  <c r="AK28" i="11"/>
  <c r="AL28" i="11"/>
  <c r="AM28" i="11"/>
  <c r="AO28" i="11"/>
  <c r="AK29" i="11"/>
  <c r="AL29" i="11"/>
  <c r="AM29" i="11"/>
  <c r="AN29" i="11"/>
  <c r="AO29" i="11"/>
  <c r="AK30" i="11"/>
  <c r="AL30" i="11"/>
  <c r="AM30" i="11"/>
  <c r="AO30" i="11"/>
  <c r="AJ31" i="11"/>
  <c r="AK31" i="11"/>
  <c r="AL31" i="11"/>
  <c r="AM31" i="11"/>
  <c r="AO31" i="11"/>
  <c r="AK32" i="11"/>
  <c r="AL32" i="11"/>
  <c r="AM32" i="11"/>
  <c r="AO32" i="11"/>
  <c r="AJ33" i="11"/>
  <c r="AK33" i="11"/>
  <c r="AL33" i="11"/>
  <c r="AM33" i="11"/>
  <c r="AN33" i="11"/>
  <c r="AO33" i="11"/>
  <c r="AK34" i="11"/>
  <c r="AL34" i="11"/>
  <c r="AM34" i="11"/>
  <c r="AO34" i="11"/>
  <c r="AJ35" i="11"/>
  <c r="AK35" i="11"/>
  <c r="AL35" i="11"/>
  <c r="AM35" i="11"/>
  <c r="AN35" i="11"/>
  <c r="AO35" i="11"/>
  <c r="AK36" i="11"/>
  <c r="AL36" i="11"/>
  <c r="AM36" i="11"/>
  <c r="AO36" i="11"/>
  <c r="AJ37" i="11"/>
  <c r="AK37" i="11"/>
  <c r="AL37" i="11"/>
  <c r="AM37" i="11"/>
  <c r="AN37" i="11"/>
  <c r="AO37" i="11"/>
  <c r="AK38" i="11"/>
  <c r="AL38" i="11"/>
  <c r="AM38" i="11"/>
  <c r="AO38" i="11"/>
  <c r="AJ39" i="11"/>
  <c r="AK39" i="11"/>
  <c r="AL39" i="11"/>
  <c r="AM39" i="11"/>
  <c r="AN39" i="11"/>
  <c r="AO39" i="11"/>
  <c r="AK40" i="11"/>
  <c r="AL40" i="11"/>
  <c r="AM40" i="11"/>
  <c r="AO40" i="11"/>
  <c r="AJ41" i="11"/>
  <c r="AK41" i="11"/>
  <c r="AL41" i="11"/>
  <c r="AM41" i="11"/>
  <c r="AN41" i="11"/>
  <c r="AO41" i="11"/>
  <c r="AK42" i="11"/>
  <c r="AL42" i="11"/>
  <c r="AM42" i="11"/>
  <c r="AO42" i="11"/>
  <c r="AJ43" i="11"/>
  <c r="AK43" i="11"/>
  <c r="AL43" i="11"/>
  <c r="AM43" i="11"/>
  <c r="AN43" i="11"/>
  <c r="AO43" i="11"/>
  <c r="AK44" i="11"/>
  <c r="AL44" i="11"/>
  <c r="AM44" i="11"/>
  <c r="AO44" i="11"/>
  <c r="AJ45" i="11"/>
  <c r="AK45" i="11"/>
  <c r="AL45" i="11"/>
  <c r="AM45" i="11"/>
  <c r="AN45" i="11"/>
  <c r="AO45" i="11"/>
  <c r="AK46" i="11"/>
  <c r="AL46" i="11"/>
  <c r="AM46" i="11"/>
  <c r="AO46" i="11"/>
  <c r="AJ47" i="11"/>
  <c r="AK47" i="11"/>
  <c r="AL47" i="11"/>
  <c r="AM47" i="11"/>
  <c r="AN47" i="11"/>
  <c r="AO47" i="11"/>
  <c r="AK48" i="11"/>
  <c r="AL48" i="11"/>
  <c r="AM48" i="11"/>
  <c r="AO48" i="11"/>
  <c r="AJ49" i="11"/>
  <c r="AK49" i="11"/>
  <c r="AL49" i="11"/>
  <c r="AM49" i="11"/>
  <c r="AN49" i="11"/>
  <c r="AO49" i="11"/>
  <c r="AK50" i="11"/>
  <c r="AL50" i="11"/>
  <c r="AM50" i="11"/>
  <c r="AO50" i="11"/>
  <c r="AJ51" i="11"/>
  <c r="AK51" i="11"/>
  <c r="AL51" i="11"/>
  <c r="AM51" i="11"/>
  <c r="AN51" i="11"/>
  <c r="AO51" i="11"/>
  <c r="AL52" i="11"/>
  <c r="AL55" i="11"/>
  <c r="AM55" i="11"/>
  <c r="AJ56" i="11"/>
  <c r="AL56" i="11"/>
  <c r="AM56" i="11"/>
  <c r="AO56" i="11"/>
  <c r="AL57" i="11"/>
  <c r="AM57" i="11"/>
  <c r="AL58" i="11"/>
  <c r="AM58" i="11"/>
  <c r="AO58" i="11"/>
  <c r="AL59" i="11"/>
  <c r="AM59" i="11"/>
  <c r="AJ60" i="11"/>
  <c r="AL60" i="11"/>
  <c r="AM60" i="11"/>
  <c r="AL61" i="11"/>
  <c r="AM61" i="11"/>
  <c r="AL62" i="11"/>
  <c r="AM62" i="11"/>
  <c r="AJ63" i="11"/>
  <c r="AL63" i="11"/>
  <c r="AM63" i="11"/>
  <c r="AJ64" i="11"/>
  <c r="AK64" i="11"/>
  <c r="AL64" i="11"/>
  <c r="AM64" i="11"/>
  <c r="AL65" i="11"/>
  <c r="AM65" i="11"/>
  <c r="AK66" i="11"/>
  <c r="AL66" i="11"/>
  <c r="AM66" i="11"/>
  <c r="AJ67" i="11"/>
  <c r="AL67" i="11"/>
  <c r="AM67" i="11"/>
  <c r="AJ68" i="11"/>
  <c r="AL68" i="11"/>
  <c r="AM68" i="11"/>
  <c r="AL69" i="11"/>
  <c r="AM69" i="11"/>
  <c r="AL70" i="11"/>
  <c r="AM70" i="11"/>
  <c r="AJ71" i="11"/>
  <c r="AL71" i="11"/>
  <c r="AM71" i="11"/>
  <c r="AJ72" i="11"/>
  <c r="AK72" i="11"/>
  <c r="AL72" i="11"/>
  <c r="AM72" i="11"/>
  <c r="AO72" i="11"/>
  <c r="AL73" i="11"/>
  <c r="AM73" i="11"/>
  <c r="AK74" i="11"/>
  <c r="AL74" i="11"/>
  <c r="AM74" i="11"/>
  <c r="AO74" i="11"/>
  <c r="AJ75" i="11"/>
  <c r="AL75" i="11"/>
  <c r="AM75" i="11"/>
  <c r="AJ76" i="11"/>
  <c r="AL76" i="11"/>
  <c r="AM76" i="11"/>
  <c r="AL77" i="11"/>
  <c r="AM77" i="11"/>
  <c r="AL78" i="11"/>
  <c r="AM78" i="11"/>
  <c r="AJ79" i="11"/>
  <c r="AL79" i="11"/>
  <c r="AM79" i="11"/>
  <c r="AJ80" i="11"/>
  <c r="AK80" i="11"/>
  <c r="AL80" i="11"/>
  <c r="AM80" i="11"/>
  <c r="AL81" i="11"/>
  <c r="AM81" i="11"/>
  <c r="AJ82" i="11"/>
  <c r="AK82" i="11"/>
  <c r="AL82" i="11"/>
  <c r="AM82" i="11"/>
  <c r="AN82" i="11"/>
  <c r="AO82" i="11"/>
  <c r="AJ83" i="11"/>
  <c r="AL83" i="11"/>
  <c r="AJ87" i="11"/>
  <c r="AL87" i="11"/>
  <c r="AM87" i="11"/>
  <c r="AO87" i="11"/>
  <c r="AL88" i="11"/>
  <c r="AM88" i="11"/>
  <c r="AO88" i="11"/>
  <c r="AL89" i="11"/>
  <c r="AM89" i="11"/>
  <c r="AK90" i="11"/>
  <c r="AL90" i="11"/>
  <c r="AM90" i="11"/>
  <c r="AO90" i="11"/>
  <c r="AL91" i="11"/>
  <c r="AM91" i="11"/>
  <c r="AL92" i="11"/>
  <c r="AM92" i="11"/>
  <c r="AO92" i="11"/>
  <c r="AL93" i="11"/>
  <c r="AM93" i="11"/>
  <c r="AL94" i="11"/>
  <c r="AM94" i="11"/>
  <c r="AL97" i="11"/>
  <c r="AM97" i="11"/>
  <c r="AL98" i="11"/>
  <c r="AM98" i="11"/>
  <c r="AK99" i="11"/>
  <c r="AL99" i="11"/>
  <c r="AM99" i="11"/>
  <c r="AL100" i="11"/>
  <c r="AM100" i="11"/>
  <c r="AL101" i="11"/>
  <c r="AM101" i="11"/>
  <c r="AL102" i="11"/>
  <c r="AM102" i="11"/>
  <c r="AK103" i="11"/>
  <c r="AL103" i="11"/>
  <c r="AM103" i="11"/>
  <c r="AJ107" i="11"/>
  <c r="AL107" i="11"/>
  <c r="AM107" i="11"/>
  <c r="AN107" i="11"/>
  <c r="AL108" i="11"/>
  <c r="AM108" i="11"/>
  <c r="AJ109" i="11"/>
  <c r="AL109" i="11"/>
  <c r="AM109" i="11"/>
  <c r="AN109" i="11"/>
  <c r="AK110" i="11"/>
  <c r="AL110" i="11"/>
  <c r="AM110" i="11"/>
  <c r="AJ111" i="11"/>
  <c r="AL111" i="11"/>
  <c r="AN111" i="11"/>
  <c r="AL113" i="11"/>
  <c r="AM113" i="11"/>
  <c r="AL114" i="11"/>
  <c r="AM114" i="11"/>
  <c r="AO114" i="11"/>
  <c r="AL115" i="11"/>
  <c r="AM115" i="11"/>
  <c r="AL116" i="11"/>
  <c r="AM116" i="11"/>
  <c r="AO116" i="11"/>
  <c r="AL117" i="11"/>
  <c r="AM117" i="11"/>
  <c r="AL118" i="11"/>
  <c r="AM118" i="11"/>
  <c r="AO118" i="11"/>
  <c r="AL119" i="11"/>
  <c r="AM119" i="11"/>
  <c r="AL120" i="11"/>
  <c r="AM120" i="11"/>
  <c r="AO120" i="11"/>
  <c r="AL121" i="11"/>
  <c r="AM121" i="11"/>
  <c r="AL122" i="11"/>
  <c r="AM122" i="11"/>
  <c r="AO122" i="11"/>
  <c r="AL123" i="11"/>
  <c r="AM123" i="11"/>
  <c r="AL124" i="11"/>
  <c r="AM124" i="11"/>
  <c r="AO124" i="11"/>
  <c r="AL125" i="11"/>
  <c r="AM125" i="11"/>
  <c r="AL126" i="11"/>
  <c r="AM126" i="11"/>
  <c r="AN126" i="11"/>
  <c r="AJ127" i="11"/>
  <c r="AL127" i="11"/>
  <c r="AM127" i="11"/>
  <c r="AL128" i="11"/>
  <c r="AM128" i="11"/>
  <c r="AL129" i="11"/>
  <c r="AM129" i="11"/>
  <c r="AN129" i="11"/>
  <c r="AK130" i="11"/>
  <c r="AL130" i="11"/>
  <c r="AM130" i="11"/>
  <c r="AN130" i="11"/>
  <c r="AJ131" i="11"/>
  <c r="AL131" i="11"/>
  <c r="AM131" i="11"/>
  <c r="AL132" i="11"/>
  <c r="AM132" i="11"/>
  <c r="AL133" i="11"/>
  <c r="AM133" i="11"/>
  <c r="AN133" i="11"/>
  <c r="AL134" i="11"/>
  <c r="AM134" i="11"/>
  <c r="AN134" i="11"/>
  <c r="AJ135" i="11"/>
  <c r="AL135" i="11"/>
  <c r="AL138" i="11"/>
  <c r="AM138" i="11"/>
  <c r="AL139" i="11"/>
  <c r="AM139" i="11"/>
  <c r="AK140" i="11"/>
  <c r="AL140" i="11"/>
  <c r="AM140" i="11"/>
  <c r="AN140" i="11"/>
  <c r="AL141" i="11"/>
  <c r="AJ145" i="11"/>
  <c r="AL145" i="11"/>
  <c r="AM145" i="11"/>
  <c r="AL146" i="11"/>
  <c r="AM146" i="11"/>
  <c r="AL149" i="11"/>
  <c r="AM149" i="11"/>
  <c r="AJ150" i="11"/>
  <c r="AL150" i="11"/>
  <c r="AM150" i="11"/>
  <c r="AK151" i="11"/>
  <c r="AL151" i="11"/>
  <c r="AM151" i="11"/>
  <c r="AN151" i="11"/>
  <c r="AO151" i="11"/>
  <c r="AK152" i="11"/>
  <c r="AL152" i="11"/>
  <c r="AM152" i="11"/>
  <c r="AN152" i="11"/>
  <c r="AL153" i="11"/>
  <c r="AL154" i="11"/>
  <c r="AN154" i="11"/>
  <c r="AL157" i="11"/>
  <c r="AM157" i="11"/>
  <c r="AO157" i="11"/>
  <c r="AJ158" i="11"/>
  <c r="AL158" i="11"/>
  <c r="AM158" i="11"/>
  <c r="AO5" i="11"/>
  <c r="AN5" i="11"/>
  <c r="AM5" i="11"/>
  <c r="AL5" i="11"/>
  <c r="AJ5" i="11"/>
  <c r="AH175" i="11"/>
  <c r="AJ175" i="11" s="1"/>
  <c r="AH174" i="11"/>
  <c r="AI173" i="11"/>
  <c r="AO173" i="11" s="1"/>
  <c r="AH173" i="11"/>
  <c r="AN173" i="11" s="1"/>
  <c r="AI172" i="11"/>
  <c r="AK172" i="11" s="1"/>
  <c r="AH172" i="11"/>
  <c r="AI171" i="11"/>
  <c r="AK171" i="11" s="1"/>
  <c r="AH171" i="11"/>
  <c r="AJ171" i="11" s="1"/>
  <c r="AI170" i="11"/>
  <c r="AK170" i="11" s="1"/>
  <c r="AH170" i="11"/>
  <c r="AI169" i="11"/>
  <c r="AH169" i="11"/>
  <c r="AN169" i="11" s="1"/>
  <c r="AI168" i="11"/>
  <c r="AK168" i="11" s="1"/>
  <c r="AH168" i="11"/>
  <c r="AI167" i="11"/>
  <c r="AK167" i="11" s="1"/>
  <c r="AH167" i="11"/>
  <c r="AJ167" i="11" s="1"/>
  <c r="AI166" i="11"/>
  <c r="AO166" i="11" s="1"/>
  <c r="AH166" i="11"/>
  <c r="AI165" i="11"/>
  <c r="AO165" i="11" s="1"/>
  <c r="AH165" i="11"/>
  <c r="AN165" i="11" s="1"/>
  <c r="AI164" i="11"/>
  <c r="AO164" i="11" s="1"/>
  <c r="AH164" i="11"/>
  <c r="AI163" i="11"/>
  <c r="AK163" i="11" s="1"/>
  <c r="AH163" i="11"/>
  <c r="AJ163" i="11" s="1"/>
  <c r="AI162" i="11"/>
  <c r="AO162" i="11" s="1"/>
  <c r="AH162" i="11"/>
  <c r="AJ162" i="11" s="1"/>
  <c r="AI158" i="11"/>
  <c r="AK158" i="11" s="1"/>
  <c r="AH158" i="11"/>
  <c r="AN158" i="11" s="1"/>
  <c r="AI157" i="11"/>
  <c r="AK157" i="11" s="1"/>
  <c r="AH157" i="11"/>
  <c r="AJ157" i="11" s="1"/>
  <c r="AH154" i="11"/>
  <c r="AJ154" i="11" s="1"/>
  <c r="AH153" i="11"/>
  <c r="AJ153" i="11" s="1"/>
  <c r="AI152" i="11"/>
  <c r="AO152" i="11" s="1"/>
  <c r="AH152" i="11"/>
  <c r="AJ152" i="11" s="1"/>
  <c r="AI151" i="11"/>
  <c r="AH151" i="11"/>
  <c r="AJ151" i="11" s="1"/>
  <c r="AI150" i="11"/>
  <c r="AO150" i="11" s="1"/>
  <c r="AH150" i="11"/>
  <c r="AN150" i="11" s="1"/>
  <c r="AI149" i="11"/>
  <c r="AK149" i="11" s="1"/>
  <c r="AH149" i="11"/>
  <c r="AJ149" i="11" s="1"/>
  <c r="AI146" i="11"/>
  <c r="AK146" i="11" s="1"/>
  <c r="AH146" i="11"/>
  <c r="AN146" i="11" s="1"/>
  <c r="AI145" i="11"/>
  <c r="AK145" i="11" s="1"/>
  <c r="AH145" i="11"/>
  <c r="AN145" i="11" s="1"/>
  <c r="AH141" i="11"/>
  <c r="AJ141" i="11" s="1"/>
  <c r="AI140" i="11"/>
  <c r="AO140" i="11" s="1"/>
  <c r="AH140" i="11"/>
  <c r="AJ140" i="11" s="1"/>
  <c r="AI139" i="11"/>
  <c r="AO139" i="11" s="1"/>
  <c r="AH139" i="11"/>
  <c r="AN139" i="11" s="1"/>
  <c r="AI138" i="11"/>
  <c r="AK138" i="11" s="1"/>
  <c r="AH138" i="11"/>
  <c r="AJ138" i="11" s="1"/>
  <c r="AH135" i="11"/>
  <c r="AN135" i="11" s="1"/>
  <c r="AI134" i="11"/>
  <c r="AK134" i="11" s="1"/>
  <c r="AH134" i="11"/>
  <c r="AJ134" i="11" s="1"/>
  <c r="AI133" i="11"/>
  <c r="AO133" i="11" s="1"/>
  <c r="AH133" i="11"/>
  <c r="AJ133" i="11" s="1"/>
  <c r="AI132" i="11"/>
  <c r="AK132" i="11" s="1"/>
  <c r="AH132" i="11"/>
  <c r="AJ132" i="11" s="1"/>
  <c r="AI131" i="11"/>
  <c r="AK131" i="11" s="1"/>
  <c r="AH131" i="11"/>
  <c r="AN131" i="11" s="1"/>
  <c r="AI130" i="11"/>
  <c r="AO130" i="11" s="1"/>
  <c r="AH130" i="11"/>
  <c r="AJ130" i="11" s="1"/>
  <c r="AI129" i="11"/>
  <c r="AK129" i="11" s="1"/>
  <c r="AH129" i="11"/>
  <c r="AJ129" i="11" s="1"/>
  <c r="AI128" i="11"/>
  <c r="AO128" i="11" s="1"/>
  <c r="AH128" i="11"/>
  <c r="AJ128" i="11" s="1"/>
  <c r="AI127" i="11"/>
  <c r="AK127" i="11" s="1"/>
  <c r="AH127" i="11"/>
  <c r="AN127" i="11" s="1"/>
  <c r="AI126" i="11"/>
  <c r="AK126" i="11" s="1"/>
  <c r="AH126" i="11"/>
  <c r="AJ126" i="11" s="1"/>
  <c r="AI125" i="11"/>
  <c r="AO125" i="11" s="1"/>
  <c r="AH125" i="11"/>
  <c r="AN125" i="11" s="1"/>
  <c r="AI124" i="11"/>
  <c r="AK124" i="11" s="1"/>
  <c r="AH124" i="11"/>
  <c r="AJ124" i="11" s="1"/>
  <c r="AI123" i="11"/>
  <c r="AO123" i="11" s="1"/>
  <c r="AH123" i="11"/>
  <c r="AJ123" i="11" s="1"/>
  <c r="AI122" i="11"/>
  <c r="AK122" i="11" s="1"/>
  <c r="AH122" i="11"/>
  <c r="AN122" i="11" s="1"/>
  <c r="AI121" i="11"/>
  <c r="AO121" i="11" s="1"/>
  <c r="AH121" i="11"/>
  <c r="AN121" i="11" s="1"/>
  <c r="AI120" i="11"/>
  <c r="AK120" i="11" s="1"/>
  <c r="AH120" i="11"/>
  <c r="AJ120" i="11" s="1"/>
  <c r="AI119" i="11"/>
  <c r="AO119" i="11" s="1"/>
  <c r="AH119" i="11"/>
  <c r="AJ119" i="11" s="1"/>
  <c r="AI118" i="11"/>
  <c r="AK118" i="11" s="1"/>
  <c r="AH118" i="11"/>
  <c r="AN118" i="11" s="1"/>
  <c r="AI117" i="11"/>
  <c r="AO117" i="11" s="1"/>
  <c r="AH117" i="11"/>
  <c r="AN117" i="11" s="1"/>
  <c r="AI116" i="11"/>
  <c r="AK116" i="11" s="1"/>
  <c r="AH116" i="11"/>
  <c r="AJ116" i="11" s="1"/>
  <c r="AI115" i="11"/>
  <c r="AO115" i="11" s="1"/>
  <c r="AH115" i="11"/>
  <c r="AJ115" i="11" s="1"/>
  <c r="AI114" i="11"/>
  <c r="AK114" i="11" s="1"/>
  <c r="AH114" i="11"/>
  <c r="AN114" i="11" s="1"/>
  <c r="AI113" i="11"/>
  <c r="AO113" i="11" s="1"/>
  <c r="AH113" i="11"/>
  <c r="AN113" i="11" s="1"/>
  <c r="AH111" i="11"/>
  <c r="AI110" i="11"/>
  <c r="AO110" i="11" s="1"/>
  <c r="AH110" i="11"/>
  <c r="AN110" i="11" s="1"/>
  <c r="AI109" i="11"/>
  <c r="AO109" i="11" s="1"/>
  <c r="AH109" i="11"/>
  <c r="AI108" i="11"/>
  <c r="AK108" i="11" s="1"/>
  <c r="AH108" i="11"/>
  <c r="AJ108" i="11" s="1"/>
  <c r="AI107" i="11"/>
  <c r="AK107" i="11" s="1"/>
  <c r="AH107" i="11"/>
  <c r="AI103" i="11"/>
  <c r="AO103" i="11" s="1"/>
  <c r="AH103" i="11"/>
  <c r="AN103" i="11" s="1"/>
  <c r="AI102" i="11"/>
  <c r="AO102" i="11" s="1"/>
  <c r="AH102" i="11"/>
  <c r="AJ102" i="11" s="1"/>
  <c r="AI101" i="11"/>
  <c r="AK101" i="11" s="1"/>
  <c r="AH101" i="11"/>
  <c r="AJ101" i="11" s="1"/>
  <c r="AI100" i="11"/>
  <c r="AO100" i="11" s="1"/>
  <c r="AH100" i="11"/>
  <c r="AN100" i="11" s="1"/>
  <c r="AI99" i="11"/>
  <c r="AO99" i="11" s="1"/>
  <c r="AH99" i="11"/>
  <c r="AN99" i="11" s="1"/>
  <c r="AI98" i="11"/>
  <c r="AO98" i="11" s="1"/>
  <c r="AH98" i="11"/>
  <c r="AJ98" i="11" s="1"/>
  <c r="AI97" i="11"/>
  <c r="AK97" i="11" s="1"/>
  <c r="AH97" i="11"/>
  <c r="AJ97" i="11" s="1"/>
  <c r="AI94" i="11"/>
  <c r="AO94" i="11" s="1"/>
  <c r="AH94" i="11"/>
  <c r="AJ94" i="11" s="1"/>
  <c r="AI93" i="11"/>
  <c r="AK93" i="11" s="1"/>
  <c r="AH93" i="11"/>
  <c r="AJ93" i="11" s="1"/>
  <c r="AI92" i="11"/>
  <c r="AK92" i="11" s="1"/>
  <c r="AH92" i="11"/>
  <c r="AJ92" i="11" s="1"/>
  <c r="AI91" i="11"/>
  <c r="AO91" i="11" s="1"/>
  <c r="AH91" i="11"/>
  <c r="AN91" i="11" s="1"/>
  <c r="AI90" i="11"/>
  <c r="AH90" i="11"/>
  <c r="AJ90" i="11" s="1"/>
  <c r="AI89" i="11"/>
  <c r="AK89" i="11" s="1"/>
  <c r="AH89" i="11"/>
  <c r="AN89" i="11" s="1"/>
  <c r="AI88" i="11"/>
  <c r="AK88" i="11" s="1"/>
  <c r="AH88" i="11"/>
  <c r="AN88" i="11" s="1"/>
  <c r="AI87" i="11"/>
  <c r="AK87" i="11" s="1"/>
  <c r="AH87" i="11"/>
  <c r="AN87" i="11" s="1"/>
  <c r="AH83" i="11"/>
  <c r="AN83" i="11" s="1"/>
  <c r="AI82" i="11"/>
  <c r="AH82" i="11"/>
  <c r="AI81" i="11"/>
  <c r="AO81" i="11" s="1"/>
  <c r="AH81" i="11"/>
  <c r="AN81" i="11" s="1"/>
  <c r="AI80" i="11"/>
  <c r="AO80" i="11" s="1"/>
  <c r="AH80" i="11"/>
  <c r="AN80" i="11" s="1"/>
  <c r="AI79" i="11"/>
  <c r="AO79" i="11" s="1"/>
  <c r="AH79" i="11"/>
  <c r="AN79" i="11" s="1"/>
  <c r="AI78" i="11"/>
  <c r="AK78" i="11" s="1"/>
  <c r="AH78" i="11"/>
  <c r="AJ78" i="11" s="1"/>
  <c r="AI77" i="11"/>
  <c r="AK77" i="11" s="1"/>
  <c r="AH77" i="11"/>
  <c r="AN77" i="11" s="1"/>
  <c r="AI76" i="11"/>
  <c r="AK76" i="11" s="1"/>
  <c r="AH76" i="11"/>
  <c r="AN76" i="11" s="1"/>
  <c r="AI75" i="11"/>
  <c r="AK75" i="11" s="1"/>
  <c r="AH75" i="11"/>
  <c r="AN75" i="11" s="1"/>
  <c r="AI74" i="11"/>
  <c r="AH74" i="11"/>
  <c r="AJ74" i="11" s="1"/>
  <c r="AI73" i="11"/>
  <c r="AK73" i="11" s="1"/>
  <c r="AH73" i="11"/>
  <c r="AN73" i="11" s="1"/>
  <c r="AI72" i="11"/>
  <c r="AH72" i="11"/>
  <c r="AN72" i="11" s="1"/>
  <c r="AI71" i="11"/>
  <c r="AK71" i="11" s="1"/>
  <c r="AH71" i="11"/>
  <c r="AN71" i="11" s="1"/>
  <c r="AI70" i="11"/>
  <c r="AK70" i="11" s="1"/>
  <c r="AH70" i="11"/>
  <c r="AN70" i="11" s="1"/>
  <c r="AI69" i="11"/>
  <c r="AK69" i="11" s="1"/>
  <c r="AH69" i="11"/>
  <c r="AN69" i="11" s="1"/>
  <c r="AI68" i="11"/>
  <c r="AK68" i="11" s="1"/>
  <c r="AH68" i="11"/>
  <c r="AN68" i="11" s="1"/>
  <c r="AI67" i="11"/>
  <c r="AO67" i="11" s="1"/>
  <c r="AH67" i="11"/>
  <c r="AN67" i="11" s="1"/>
  <c r="AI66" i="11"/>
  <c r="AO66" i="11" s="1"/>
  <c r="AH66" i="11"/>
  <c r="AN66" i="11" s="1"/>
  <c r="AI65" i="11"/>
  <c r="AO65" i="11" s="1"/>
  <c r="AH65" i="11"/>
  <c r="AN65" i="11" s="1"/>
  <c r="AI64" i="11"/>
  <c r="AO64" i="11" s="1"/>
  <c r="AH64" i="11"/>
  <c r="AN64" i="11" s="1"/>
  <c r="AI63" i="11"/>
  <c r="AO63" i="11" s="1"/>
  <c r="AH63" i="11"/>
  <c r="AN63" i="11" s="1"/>
  <c r="AI62" i="11"/>
  <c r="AK62" i="11" s="1"/>
  <c r="AH62" i="11"/>
  <c r="AJ62" i="11" s="1"/>
  <c r="AI61" i="11"/>
  <c r="AK61" i="11" s="1"/>
  <c r="AH61" i="11"/>
  <c r="AN61" i="11" s="1"/>
  <c r="AI60" i="11"/>
  <c r="AK60" i="11" s="1"/>
  <c r="AH60" i="11"/>
  <c r="AN60" i="11" s="1"/>
  <c r="AI59" i="11"/>
  <c r="AK59" i="11" s="1"/>
  <c r="AH59" i="11"/>
  <c r="AJ59" i="11" s="1"/>
  <c r="AI58" i="11"/>
  <c r="AK58" i="11" s="1"/>
  <c r="AH58" i="11"/>
  <c r="AN58" i="11" s="1"/>
  <c r="AI57" i="11"/>
  <c r="AK57" i="11" s="1"/>
  <c r="AH57" i="11"/>
  <c r="AN57" i="11" s="1"/>
  <c r="AI56" i="11"/>
  <c r="AK56" i="11" s="1"/>
  <c r="AH56" i="11"/>
  <c r="AN56" i="11" s="1"/>
  <c r="AI55" i="11"/>
  <c r="AK55" i="11" s="1"/>
  <c r="AH55" i="11"/>
  <c r="AJ55" i="11" s="1"/>
  <c r="AH52" i="11"/>
  <c r="AN52" i="11" s="1"/>
  <c r="AI51" i="11"/>
  <c r="AH51" i="11"/>
  <c r="AI50" i="11"/>
  <c r="AH50" i="11"/>
  <c r="AJ50" i="11" s="1"/>
  <c r="AI49" i="11"/>
  <c r="AH49" i="11"/>
  <c r="AI48" i="11"/>
  <c r="AH48" i="11"/>
  <c r="AN48" i="11" s="1"/>
  <c r="AI47" i="11"/>
  <c r="AH47" i="11"/>
  <c r="AI46" i="11"/>
  <c r="AH46" i="11"/>
  <c r="AJ46" i="11" s="1"/>
  <c r="AI45" i="11"/>
  <c r="AH45" i="11"/>
  <c r="AI44" i="11"/>
  <c r="AH44" i="11"/>
  <c r="AN44" i="11" s="1"/>
  <c r="AI43" i="11"/>
  <c r="AH43" i="11"/>
  <c r="AI42" i="11"/>
  <c r="AH42" i="11"/>
  <c r="AJ42" i="11" s="1"/>
  <c r="AI41" i="11"/>
  <c r="AH41" i="11"/>
  <c r="AI40" i="11"/>
  <c r="AH40" i="11"/>
  <c r="AN40" i="11" s="1"/>
  <c r="AI39" i="11"/>
  <c r="AH39" i="11"/>
  <c r="AI38" i="11"/>
  <c r="AH38" i="11"/>
  <c r="AJ38" i="11" s="1"/>
  <c r="AI37" i="11"/>
  <c r="AH37" i="11"/>
  <c r="AI36" i="11"/>
  <c r="AH36" i="11"/>
  <c r="AN36" i="11" s="1"/>
  <c r="AI35" i="11"/>
  <c r="AH35" i="11"/>
  <c r="AI34" i="11"/>
  <c r="AH34" i="11"/>
  <c r="AJ34" i="11" s="1"/>
  <c r="AI33" i="11"/>
  <c r="AH33" i="11"/>
  <c r="AI32" i="11"/>
  <c r="AH32" i="11"/>
  <c r="AN32" i="11" s="1"/>
  <c r="AI31" i="11"/>
  <c r="AH31" i="11"/>
  <c r="AN31" i="11" s="1"/>
  <c r="AI30" i="11"/>
  <c r="AH30" i="11"/>
  <c r="AJ30" i="11" s="1"/>
  <c r="AI29" i="11"/>
  <c r="AH29" i="11"/>
  <c r="AJ29" i="11" s="1"/>
  <c r="AI28" i="11"/>
  <c r="AH28" i="11"/>
  <c r="AN28" i="11" s="1"/>
  <c r="AI27" i="11"/>
  <c r="AH27" i="11"/>
  <c r="AN27" i="11" s="1"/>
  <c r="AI26" i="11"/>
  <c r="AH26" i="11"/>
  <c r="AJ26" i="11" s="1"/>
  <c r="AI25" i="11"/>
  <c r="AH25" i="11"/>
  <c r="AJ25" i="11" s="1"/>
  <c r="AI24" i="11"/>
  <c r="AH24" i="11"/>
  <c r="AN24" i="11" s="1"/>
  <c r="AI23" i="11"/>
  <c r="AH23" i="11"/>
  <c r="AN23" i="11" s="1"/>
  <c r="AH20" i="11"/>
  <c r="AI19" i="11"/>
  <c r="AK19" i="11" s="1"/>
  <c r="AH19" i="11"/>
  <c r="AI18" i="11"/>
  <c r="AO18" i="11" s="1"/>
  <c r="AH18" i="11"/>
  <c r="AJ18" i="11" s="1"/>
  <c r="AI17" i="11"/>
  <c r="AK17" i="11" s="1"/>
  <c r="AH17" i="11"/>
  <c r="AI16" i="11"/>
  <c r="AK16" i="11" s="1"/>
  <c r="AH16" i="11"/>
  <c r="AN16" i="11" s="1"/>
  <c r="AI15" i="11"/>
  <c r="AO15" i="11" s="1"/>
  <c r="AH15" i="11"/>
  <c r="AI14" i="11"/>
  <c r="AO14" i="11" s="1"/>
  <c r="AH14" i="11"/>
  <c r="AJ14" i="11" s="1"/>
  <c r="AI13" i="11"/>
  <c r="AK13" i="11" s="1"/>
  <c r="AH13" i="11"/>
  <c r="AI12" i="11"/>
  <c r="AO12" i="11" s="1"/>
  <c r="AH12" i="11"/>
  <c r="AN12" i="11" s="1"/>
  <c r="AI11" i="11"/>
  <c r="AO11" i="11" s="1"/>
  <c r="AH11" i="11"/>
  <c r="AI10" i="11"/>
  <c r="AK10" i="11" s="1"/>
  <c r="AH10" i="11"/>
  <c r="AJ10" i="11" s="1"/>
  <c r="AI9" i="11"/>
  <c r="AO9" i="11" s="1"/>
  <c r="AH9" i="11"/>
  <c r="AI8" i="11"/>
  <c r="AO8" i="11" s="1"/>
  <c r="AH8" i="11"/>
  <c r="AN8" i="11" s="1"/>
  <c r="AI7" i="11"/>
  <c r="AK7" i="11" s="1"/>
  <c r="AH7" i="11"/>
  <c r="AJ7" i="11" s="1"/>
  <c r="AI6" i="11"/>
  <c r="AO6" i="11" s="1"/>
  <c r="AH6" i="11"/>
  <c r="AJ6" i="11" s="1"/>
  <c r="AI5" i="11"/>
  <c r="AK5" i="11" s="1"/>
  <c r="AH5" i="11"/>
  <c r="I10" i="1"/>
  <c r="H10" i="1"/>
  <c r="G10" i="1"/>
  <c r="F10" i="1"/>
  <c r="E10" i="1"/>
  <c r="D10" i="1"/>
  <c r="C10" i="1"/>
  <c r="AO77" i="11" l="1"/>
  <c r="AO70" i="11"/>
  <c r="AO68" i="11"/>
  <c r="AK67" i="11"/>
  <c r="AO61" i="11"/>
  <c r="AK81" i="11"/>
  <c r="AO75" i="11"/>
  <c r="AK65" i="11"/>
  <c r="AO57" i="11"/>
  <c r="AK79" i="11"/>
  <c r="AO73" i="11"/>
  <c r="AK63" i="11"/>
  <c r="AO55" i="11"/>
  <c r="AO59" i="11"/>
  <c r="AO71" i="11"/>
  <c r="AO78" i="11"/>
  <c r="AO76" i="11"/>
  <c r="AO69" i="11"/>
  <c r="AO62" i="11"/>
  <c r="AO60" i="11"/>
  <c r="AN78" i="11"/>
  <c r="AN74" i="11"/>
  <c r="AN62" i="11"/>
  <c r="AJ77" i="11"/>
  <c r="AJ69" i="11"/>
  <c r="AJ65" i="11"/>
  <c r="AJ61" i="11"/>
  <c r="AN59" i="11"/>
  <c r="AJ57" i="11"/>
  <c r="AJ70" i="11"/>
  <c r="AJ66" i="11"/>
  <c r="AJ58" i="11"/>
  <c r="AJ81" i="11"/>
  <c r="AJ73" i="11"/>
  <c r="AN55" i="11"/>
  <c r="AO131" i="11"/>
  <c r="AO126" i="11"/>
  <c r="AK125" i="11"/>
  <c r="AK123" i="11"/>
  <c r="AK121" i="11"/>
  <c r="AK119" i="11"/>
  <c r="AK117" i="11"/>
  <c r="AK115" i="11"/>
  <c r="AK113" i="11"/>
  <c r="AO134" i="11"/>
  <c r="AO129" i="11"/>
  <c r="AK128" i="11"/>
  <c r="AK133" i="11"/>
  <c r="AO127" i="11"/>
  <c r="AO132" i="11"/>
  <c r="AJ125" i="11"/>
  <c r="AN123" i="11"/>
  <c r="AJ121" i="11"/>
  <c r="AN119" i="11"/>
  <c r="AJ117" i="11"/>
  <c r="AN115" i="11"/>
  <c r="AJ113" i="11"/>
  <c r="AN132" i="11"/>
  <c r="AN128" i="11"/>
  <c r="AN124" i="11"/>
  <c r="AJ122" i="11"/>
  <c r="AN120" i="11"/>
  <c r="AJ118" i="11"/>
  <c r="AN116" i="11"/>
  <c r="AJ114" i="11"/>
  <c r="AO172" i="11"/>
  <c r="AO170" i="11"/>
  <c r="AO167" i="11"/>
  <c r="AK166" i="11"/>
  <c r="AO168" i="11"/>
  <c r="AK164" i="11"/>
  <c r="AK162" i="11"/>
  <c r="AO171" i="11"/>
  <c r="AO163" i="11"/>
  <c r="AN162" i="11"/>
  <c r="AN175" i="11"/>
  <c r="AJ173" i="11"/>
  <c r="AN171" i="11"/>
  <c r="AJ169" i="11"/>
  <c r="AN167" i="11"/>
  <c r="AJ165" i="11"/>
  <c r="AN163" i="11"/>
  <c r="AO158" i="11"/>
  <c r="AN157" i="11"/>
  <c r="AK150" i="11"/>
  <c r="AO149" i="11"/>
  <c r="AN153" i="11"/>
  <c r="AN149" i="11"/>
  <c r="AO146" i="11"/>
  <c r="AO145" i="11"/>
  <c r="AJ146" i="11"/>
  <c r="AK139" i="11"/>
  <c r="AO138" i="11"/>
  <c r="AN141" i="11"/>
  <c r="AJ139" i="11"/>
  <c r="AN138" i="11"/>
  <c r="AO107" i="11"/>
  <c r="AK109" i="11"/>
  <c r="AO108" i="11"/>
  <c r="AJ110" i="11"/>
  <c r="AN108" i="11"/>
  <c r="AN93" i="11"/>
  <c r="AK102" i="11"/>
  <c r="AK100" i="11"/>
  <c r="AK98" i="11"/>
  <c r="AO101" i="11"/>
  <c r="AO97" i="11"/>
  <c r="AJ103" i="11"/>
  <c r="AN101" i="11"/>
  <c r="AJ99" i="11"/>
  <c r="AN97" i="11"/>
  <c r="AN92" i="11"/>
  <c r="AJ91" i="11"/>
  <c r="AN90" i="11"/>
  <c r="AJ89" i="11"/>
  <c r="AN102" i="11"/>
  <c r="AJ100" i="11"/>
  <c r="AN98" i="11"/>
  <c r="AK94" i="11"/>
  <c r="AO93" i="11"/>
  <c r="AK91" i="11"/>
  <c r="AO89" i="11"/>
  <c r="AN94" i="11"/>
  <c r="AJ88" i="11"/>
  <c r="AJ52" i="11"/>
  <c r="AN50" i="11"/>
  <c r="AJ48" i="11"/>
  <c r="AN46" i="11"/>
  <c r="AJ44" i="11"/>
  <c r="AN42" i="11"/>
  <c r="AJ40" i="11"/>
  <c r="AN38" i="11"/>
  <c r="AJ36" i="11"/>
  <c r="AN34" i="11"/>
  <c r="AJ32" i="11"/>
  <c r="AN30" i="11"/>
  <c r="AJ28" i="11"/>
  <c r="AN26" i="11"/>
  <c r="AJ24" i="11"/>
  <c r="AO16" i="11"/>
  <c r="AO13" i="11"/>
  <c r="AK8" i="11"/>
  <c r="AK18" i="11"/>
  <c r="AK15" i="11"/>
  <c r="AK12" i="11"/>
  <c r="AO10" i="11"/>
  <c r="AO7" i="11"/>
  <c r="AO17" i="11"/>
  <c r="AK9" i="11"/>
  <c r="AK6" i="11"/>
  <c r="D180" i="9"/>
  <c r="D181" i="9" s="1"/>
  <c r="D163" i="9"/>
  <c r="D156" i="9"/>
  <c r="D155" i="9"/>
  <c r="D143" i="9"/>
  <c r="H132" i="9"/>
  <c r="D137" i="9"/>
  <c r="D112" i="9"/>
  <c r="D105" i="9"/>
  <c r="G94" i="9"/>
  <c r="F94" i="9"/>
  <c r="G93" i="9"/>
  <c r="F93" i="9"/>
  <c r="D94" i="9"/>
  <c r="D84" i="9"/>
  <c r="D53" i="9"/>
  <c r="D21" i="9"/>
  <c r="AB174" i="11" l="1"/>
  <c r="AB159" i="11"/>
  <c r="AB153" i="11"/>
  <c r="AB141" i="11"/>
  <c r="AB135" i="11"/>
  <c r="AB111" i="11"/>
  <c r="AC93" i="11"/>
  <c r="AC92" i="11"/>
  <c r="AB93" i="11"/>
  <c r="AB83" i="11"/>
  <c r="AB52" i="11"/>
  <c r="AB20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58" i="11"/>
  <c r="AD158" i="11"/>
  <c r="AE157" i="11"/>
  <c r="AD157" i="11"/>
  <c r="AE152" i="11"/>
  <c r="AD152" i="11"/>
  <c r="AE151" i="11"/>
  <c r="AD151" i="11"/>
  <c r="AE150" i="11"/>
  <c r="AD150" i="11"/>
  <c r="AE149" i="11"/>
  <c r="AD149" i="11"/>
  <c r="AE146" i="11"/>
  <c r="AD146" i="11"/>
  <c r="AE145" i="11"/>
  <c r="AD145" i="11"/>
  <c r="AE140" i="11"/>
  <c r="AD140" i="11"/>
  <c r="AE139" i="11"/>
  <c r="AD139" i="11"/>
  <c r="AE138" i="11"/>
  <c r="AD138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04" i="11" l="1"/>
  <c r="AB154" i="11" s="1"/>
  <c r="N31" i="9"/>
  <c r="N13" i="9"/>
  <c r="AB175" i="11" l="1"/>
  <c r="F88" i="11" l="1"/>
  <c r="J88" i="11"/>
  <c r="N88" i="11"/>
  <c r="R88" i="11"/>
  <c r="V88" i="11"/>
  <c r="Z88" i="11"/>
  <c r="Z87" i="11"/>
  <c r="V87" i="11"/>
  <c r="R87" i="11"/>
  <c r="N87" i="11"/>
  <c r="J87" i="11"/>
  <c r="F87" i="11"/>
  <c r="X174" i="11"/>
  <c r="AD174" i="11" s="1"/>
  <c r="X159" i="11"/>
  <c r="X153" i="11"/>
  <c r="AD153" i="11" s="1"/>
  <c r="X141" i="11"/>
  <c r="AD141" i="11" s="1"/>
  <c r="X135" i="11"/>
  <c r="AD135" i="11" s="1"/>
  <c r="X111" i="11"/>
  <c r="AD111" i="11" s="1"/>
  <c r="X104" i="11"/>
  <c r="X83" i="11"/>
  <c r="AD83" i="11" s="1"/>
  <c r="X52" i="11"/>
  <c r="AD52" i="11" s="1"/>
  <c r="X20" i="11"/>
  <c r="AD20" i="11" s="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58" i="11"/>
  <c r="Z158" i="11"/>
  <c r="AA157" i="11"/>
  <c r="Z157" i="11"/>
  <c r="AA152" i="11"/>
  <c r="Z152" i="11"/>
  <c r="AA151" i="11"/>
  <c r="Z151" i="11"/>
  <c r="AA150" i="11"/>
  <c r="Z150" i="11"/>
  <c r="AA149" i="11"/>
  <c r="Z149" i="11"/>
  <c r="AA146" i="11"/>
  <c r="Z146" i="11"/>
  <c r="AA145" i="11"/>
  <c r="Z145" i="11"/>
  <c r="AA140" i="11"/>
  <c r="Z140" i="11"/>
  <c r="AA139" i="11"/>
  <c r="Z139" i="11"/>
  <c r="AA138" i="11"/>
  <c r="Z138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0" i="11"/>
  <c r="Z110" i="11"/>
  <c r="AA109" i="11"/>
  <c r="Z109" i="11"/>
  <c r="AA108" i="11"/>
  <c r="Z108" i="11"/>
  <c r="AA107" i="11"/>
  <c r="Z107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AA87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4" i="11" l="1"/>
  <c r="X175" i="11" l="1"/>
  <c r="AD175" i="11" s="1"/>
  <c r="AD154" i="11"/>
  <c r="E115" i="9" l="1"/>
  <c r="E123" i="9"/>
  <c r="E131" i="9"/>
  <c r="E124" i="9"/>
  <c r="E132" i="9"/>
  <c r="E117" i="9"/>
  <c r="E125" i="9"/>
  <c r="E133" i="9"/>
  <c r="E118" i="9"/>
  <c r="E126" i="9"/>
  <c r="E134" i="9"/>
  <c r="E119" i="9"/>
  <c r="E127" i="9"/>
  <c r="E135" i="9"/>
  <c r="E120" i="9"/>
  <c r="E128" i="9"/>
  <c r="E136" i="9"/>
  <c r="E121" i="9"/>
  <c r="E129" i="9"/>
  <c r="E122" i="9"/>
  <c r="E130" i="9"/>
  <c r="E116" i="9"/>
  <c r="T174" i="11"/>
  <c r="Z174" i="11" s="1"/>
  <c r="T159" i="11"/>
  <c r="T153" i="11"/>
  <c r="Z153" i="11" s="1"/>
  <c r="T141" i="11"/>
  <c r="Z141" i="11" s="1"/>
  <c r="T135" i="11"/>
  <c r="Z135" i="11" s="1"/>
  <c r="T111" i="11"/>
  <c r="Z111" i="11" s="1"/>
  <c r="T104" i="11"/>
  <c r="T83" i="11"/>
  <c r="Z83" i="11" s="1"/>
  <c r="T52" i="11"/>
  <c r="Z52" i="11" s="1"/>
  <c r="T20" i="11"/>
  <c r="Z20" i="11" s="1"/>
  <c r="T154" i="11" l="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58" i="11"/>
  <c r="V158" i="11"/>
  <c r="W157" i="11"/>
  <c r="V157" i="11"/>
  <c r="W152" i="11"/>
  <c r="V152" i="11"/>
  <c r="W151" i="11"/>
  <c r="V151" i="11"/>
  <c r="W150" i="11"/>
  <c r="V150" i="11"/>
  <c r="W149" i="11"/>
  <c r="V149" i="11"/>
  <c r="W146" i="11"/>
  <c r="V146" i="11"/>
  <c r="W145" i="11"/>
  <c r="V145" i="11"/>
  <c r="W140" i="11"/>
  <c r="V140" i="11"/>
  <c r="W139" i="11"/>
  <c r="V139" i="11"/>
  <c r="W138" i="11"/>
  <c r="V138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0" i="11"/>
  <c r="V110" i="11"/>
  <c r="W109" i="11"/>
  <c r="V109" i="11"/>
  <c r="W108" i="11"/>
  <c r="V108" i="11"/>
  <c r="W107" i="11"/>
  <c r="V107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W87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Z154" i="11" l="1"/>
  <c r="T175" i="11"/>
  <c r="Z175" i="11" s="1"/>
  <c r="P174" i="11"/>
  <c r="V174" i="11" s="1"/>
  <c r="P159" i="11"/>
  <c r="P153" i="11"/>
  <c r="V153" i="11" s="1"/>
  <c r="P141" i="11"/>
  <c r="V141" i="11" s="1"/>
  <c r="P135" i="11"/>
  <c r="V135" i="11" s="1"/>
  <c r="P111" i="11"/>
  <c r="V111" i="11" s="1"/>
  <c r="P104" i="11"/>
  <c r="P83" i="11"/>
  <c r="V83" i="11" s="1"/>
  <c r="P52" i="11"/>
  <c r="V52" i="11" s="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58" i="11"/>
  <c r="R158" i="11"/>
  <c r="S157" i="11"/>
  <c r="R157" i="11"/>
  <c r="S152" i="11"/>
  <c r="R152" i="11"/>
  <c r="S151" i="11"/>
  <c r="R151" i="11"/>
  <c r="S150" i="11"/>
  <c r="R150" i="11"/>
  <c r="S149" i="11"/>
  <c r="R149" i="11"/>
  <c r="S146" i="11"/>
  <c r="R146" i="11"/>
  <c r="S145" i="11"/>
  <c r="R145" i="11"/>
  <c r="S140" i="11"/>
  <c r="R140" i="11"/>
  <c r="S139" i="11"/>
  <c r="R139" i="11"/>
  <c r="S138" i="11"/>
  <c r="R138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0" i="11"/>
  <c r="R110" i="11"/>
  <c r="S109" i="11"/>
  <c r="R109" i="11"/>
  <c r="S108" i="11"/>
  <c r="R108" i="11"/>
  <c r="S107" i="11"/>
  <c r="R107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S87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P154" i="11" l="1"/>
  <c r="V154" i="11" s="1"/>
  <c r="P175" i="11" l="1"/>
  <c r="V175" i="11" s="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58" i="11"/>
  <c r="N158" i="11"/>
  <c r="O157" i="11"/>
  <c r="N157" i="11"/>
  <c r="O152" i="11"/>
  <c r="N152" i="11"/>
  <c r="O151" i="11"/>
  <c r="N151" i="11"/>
  <c r="O150" i="11"/>
  <c r="N150" i="11"/>
  <c r="O149" i="11"/>
  <c r="N149" i="11"/>
  <c r="O146" i="11"/>
  <c r="N146" i="11"/>
  <c r="O145" i="11"/>
  <c r="N145" i="11"/>
  <c r="O140" i="11"/>
  <c r="N140" i="11"/>
  <c r="O139" i="11"/>
  <c r="N139" i="11"/>
  <c r="O138" i="11"/>
  <c r="N138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0" i="11"/>
  <c r="N110" i="11"/>
  <c r="O109" i="11"/>
  <c r="N109" i="11"/>
  <c r="O108" i="11"/>
  <c r="N108" i="11"/>
  <c r="O107" i="11"/>
  <c r="N107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O87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4" i="11"/>
  <c r="R174" i="11" s="1"/>
  <c r="L159" i="11"/>
  <c r="L153" i="11"/>
  <c r="L141" i="11"/>
  <c r="R141" i="11" s="1"/>
  <c r="L135" i="11"/>
  <c r="R135" i="11" s="1"/>
  <c r="L111" i="11"/>
  <c r="R111" i="11" s="1"/>
  <c r="L104" i="11"/>
  <c r="L83" i="11"/>
  <c r="R83" i="11" s="1"/>
  <c r="L52" i="11"/>
  <c r="L20" i="11"/>
  <c r="R20" i="11" s="1"/>
  <c r="I105" i="9"/>
  <c r="J90" i="9" l="1"/>
  <c r="J88" i="9"/>
  <c r="R153" i="11"/>
  <c r="R52" i="11"/>
  <c r="L154" i="11"/>
  <c r="R154" i="11" s="1"/>
  <c r="L175" i="11" l="1"/>
  <c r="R175" i="11" s="1"/>
  <c r="I180" i="9" l="1"/>
  <c r="J179" i="9" s="1"/>
  <c r="J98" i="11" l="1"/>
  <c r="J99" i="11"/>
  <c r="J100" i="11"/>
  <c r="J101" i="11"/>
  <c r="J102" i="11"/>
  <c r="J103" i="11"/>
  <c r="J97" i="11"/>
  <c r="J94" i="11"/>
  <c r="J89" i="11"/>
  <c r="J90" i="11"/>
  <c r="J91" i="11"/>
  <c r="J92" i="11"/>
  <c r="J93" i="11"/>
  <c r="J77" i="11"/>
  <c r="J78" i="11"/>
  <c r="J79" i="11"/>
  <c r="J80" i="11"/>
  <c r="J81" i="11"/>
  <c r="J82" i="11"/>
  <c r="F98" i="11"/>
  <c r="F99" i="11"/>
  <c r="F100" i="11"/>
  <c r="F102" i="11"/>
  <c r="F103" i="11"/>
  <c r="F97" i="11"/>
  <c r="H174" i="11"/>
  <c r="N174" i="11" s="1"/>
  <c r="H159" i="11"/>
  <c r="H153" i="11"/>
  <c r="N153" i="11" s="1"/>
  <c r="H141" i="11"/>
  <c r="N141" i="11" s="1"/>
  <c r="H135" i="11"/>
  <c r="N135" i="11" s="1"/>
  <c r="H111" i="11"/>
  <c r="N111" i="11" s="1"/>
  <c r="H104" i="11"/>
  <c r="H83" i="11"/>
  <c r="N83" i="11" s="1"/>
  <c r="H52" i="11"/>
  <c r="N52" i="11" s="1"/>
  <c r="H20" i="11"/>
  <c r="N20" i="11" s="1"/>
  <c r="H154" i="11" l="1"/>
  <c r="N154" i="11" s="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58" i="11"/>
  <c r="J158" i="11"/>
  <c r="K157" i="11"/>
  <c r="J157" i="11"/>
  <c r="K152" i="11"/>
  <c r="J152" i="11"/>
  <c r="K151" i="11"/>
  <c r="J151" i="11"/>
  <c r="K150" i="11"/>
  <c r="J150" i="11"/>
  <c r="K149" i="11"/>
  <c r="J149" i="11"/>
  <c r="K146" i="11"/>
  <c r="J146" i="11"/>
  <c r="K145" i="11"/>
  <c r="J145" i="11"/>
  <c r="K140" i="11"/>
  <c r="J140" i="11"/>
  <c r="K139" i="11"/>
  <c r="J139" i="11"/>
  <c r="K138" i="11"/>
  <c r="J138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0" i="11"/>
  <c r="J110" i="11"/>
  <c r="K109" i="11"/>
  <c r="J109" i="11"/>
  <c r="K108" i="11"/>
  <c r="J108" i="11"/>
  <c r="K107" i="11"/>
  <c r="J107" i="11"/>
  <c r="K103" i="11"/>
  <c r="K102" i="11"/>
  <c r="K101" i="11"/>
  <c r="K100" i="11"/>
  <c r="K99" i="11"/>
  <c r="K98" i="11"/>
  <c r="K97" i="11"/>
  <c r="K94" i="11"/>
  <c r="K93" i="11"/>
  <c r="K92" i="11"/>
  <c r="K91" i="11"/>
  <c r="K90" i="11"/>
  <c r="K89" i="11"/>
  <c r="K88" i="11"/>
  <c r="K87" i="11"/>
  <c r="K82" i="11"/>
  <c r="K81" i="11"/>
  <c r="K80" i="11"/>
  <c r="K79" i="11"/>
  <c r="K78" i="11"/>
  <c r="K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G81" i="11"/>
  <c r="F81" i="11"/>
  <c r="H175" i="11" l="1"/>
  <c r="N175" i="11" s="1"/>
  <c r="P82" i="9"/>
  <c r="O82" i="9"/>
  <c r="N82" i="9"/>
  <c r="E82" i="9" l="1"/>
  <c r="D174" i="11" l="1"/>
  <c r="J174" i="11" s="1"/>
  <c r="D159" i="11"/>
  <c r="D153" i="11"/>
  <c r="J153" i="11" s="1"/>
  <c r="D141" i="11"/>
  <c r="J141" i="11" s="1"/>
  <c r="D135" i="11"/>
  <c r="J135" i="11" s="1"/>
  <c r="D111" i="11"/>
  <c r="D104" i="11"/>
  <c r="F94" i="11" s="1"/>
  <c r="D83" i="11"/>
  <c r="J83" i="11" s="1"/>
  <c r="D52" i="11"/>
  <c r="J52" i="11" s="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58" i="11"/>
  <c r="F158" i="11"/>
  <c r="G157" i="11"/>
  <c r="F157" i="11"/>
  <c r="G152" i="11"/>
  <c r="F152" i="11"/>
  <c r="G151" i="11"/>
  <c r="F151" i="11"/>
  <c r="G150" i="11"/>
  <c r="F150" i="11"/>
  <c r="G149" i="11"/>
  <c r="F149" i="11"/>
  <c r="G146" i="11"/>
  <c r="F146" i="11"/>
  <c r="G145" i="11"/>
  <c r="F145" i="11"/>
  <c r="G140" i="11"/>
  <c r="F140" i="11"/>
  <c r="G139" i="11"/>
  <c r="F139" i="11"/>
  <c r="G138" i="11"/>
  <c r="F138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0" i="11"/>
  <c r="F110" i="11"/>
  <c r="G109" i="11"/>
  <c r="F109" i="11"/>
  <c r="G108" i="11"/>
  <c r="F108" i="11"/>
  <c r="G107" i="11"/>
  <c r="F107" i="11"/>
  <c r="G103" i="11"/>
  <c r="G102" i="11"/>
  <c r="G101" i="11"/>
  <c r="G100" i="11"/>
  <c r="G99" i="11"/>
  <c r="G98" i="11"/>
  <c r="G97" i="11"/>
  <c r="G94" i="11"/>
  <c r="G93" i="11"/>
  <c r="F93" i="11"/>
  <c r="G92" i="11"/>
  <c r="F92" i="11"/>
  <c r="G91" i="11"/>
  <c r="F91" i="11"/>
  <c r="G90" i="11"/>
  <c r="F90" i="11"/>
  <c r="G89" i="11"/>
  <c r="F89" i="11"/>
  <c r="G88" i="11"/>
  <c r="G87" i="11"/>
  <c r="G82" i="11"/>
  <c r="F82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F101" i="11" l="1"/>
  <c r="J111" i="11"/>
  <c r="D154" i="11"/>
  <c r="E75" i="9"/>
  <c r="D175" i="11" l="1"/>
  <c r="J175" i="11" s="1"/>
  <c r="J154" i="11"/>
  <c r="N136" i="9"/>
  <c r="B174" i="11" l="1"/>
  <c r="B159" i="11"/>
  <c r="B153" i="11"/>
  <c r="B141" i="11"/>
  <c r="B135" i="11"/>
  <c r="B111" i="11"/>
  <c r="B104" i="11"/>
  <c r="B83" i="11"/>
  <c r="B52" i="11"/>
  <c r="B20" i="11"/>
  <c r="F135" i="11" l="1"/>
  <c r="F141" i="11"/>
  <c r="F153" i="11"/>
  <c r="F83" i="11"/>
  <c r="F111" i="11"/>
  <c r="F20" i="11"/>
  <c r="F52" i="11"/>
  <c r="F174" i="11"/>
  <c r="B154" i="11"/>
  <c r="B175" i="11" l="1"/>
  <c r="F154" i="11"/>
  <c r="F175" i="11" l="1"/>
  <c r="N131" i="9"/>
  <c r="N132" i="9"/>
  <c r="N32" i="9"/>
  <c r="N33" i="9"/>
  <c r="N92" i="9" l="1"/>
  <c r="N93" i="9"/>
  <c r="N42" i="9" l="1"/>
  <c r="P81" i="9" l="1"/>
  <c r="O81" i="9"/>
  <c r="N81" i="9"/>
  <c r="N152" i="9" l="1"/>
  <c r="O152" i="9"/>
  <c r="P152" i="9"/>
  <c r="E81" i="9" l="1"/>
  <c r="N130" i="9" l="1"/>
  <c r="AT133" i="11" l="1"/>
  <c r="AT128" i="11"/>
  <c r="AQ128" i="11"/>
  <c r="AS128" i="11" s="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Q117" i="11"/>
  <c r="AQ133" i="11" s="1"/>
  <c r="AS133" i="11" s="1"/>
  <c r="AT116" i="11"/>
  <c r="AQ116" i="11"/>
  <c r="AS116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Q106" i="11"/>
  <c r="AS106" i="11" s="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Q89" i="11"/>
  <c r="AS89" i="11" s="1"/>
  <c r="AT87" i="11"/>
  <c r="AS87" i="11"/>
  <c r="AT83" i="11"/>
  <c r="AS83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3" i="9"/>
  <c r="I163" i="9"/>
  <c r="J161" i="9" s="1"/>
  <c r="P162" i="9"/>
  <c r="O162" i="9"/>
  <c r="N162" i="9"/>
  <c r="E162" i="9"/>
  <c r="P161" i="9"/>
  <c r="O161" i="9"/>
  <c r="N161" i="9"/>
  <c r="E161" i="9"/>
  <c r="P155" i="9"/>
  <c r="I155" i="9"/>
  <c r="P154" i="9"/>
  <c r="O154" i="9"/>
  <c r="N154" i="9"/>
  <c r="E154" i="9"/>
  <c r="P153" i="9"/>
  <c r="O153" i="9"/>
  <c r="N153" i="9"/>
  <c r="E153" i="9"/>
  <c r="E152" i="9"/>
  <c r="P151" i="9"/>
  <c r="O151" i="9"/>
  <c r="N151" i="9"/>
  <c r="E151" i="9"/>
  <c r="P148" i="9"/>
  <c r="O148" i="9"/>
  <c r="N148" i="9"/>
  <c r="E148" i="9"/>
  <c r="P147" i="9"/>
  <c r="O147" i="9"/>
  <c r="N147" i="9"/>
  <c r="E147" i="9"/>
  <c r="P143" i="9"/>
  <c r="I143" i="9"/>
  <c r="P142" i="9"/>
  <c r="O142" i="9"/>
  <c r="N142" i="9"/>
  <c r="E142" i="9"/>
  <c r="P141" i="9"/>
  <c r="O141" i="9"/>
  <c r="N141" i="9"/>
  <c r="E141" i="9"/>
  <c r="P140" i="9"/>
  <c r="O140" i="9"/>
  <c r="N140" i="9"/>
  <c r="E140" i="9"/>
  <c r="P137" i="9"/>
  <c r="I137" i="9"/>
  <c r="J128" i="9" s="1"/>
  <c r="P136" i="9"/>
  <c r="O136" i="9"/>
  <c r="O135" i="9"/>
  <c r="N135" i="9"/>
  <c r="P134" i="9"/>
  <c r="O134" i="9"/>
  <c r="N134" i="9"/>
  <c r="P133" i="9"/>
  <c r="O133" i="9"/>
  <c r="N133" i="9"/>
  <c r="P132" i="9"/>
  <c r="O132" i="9"/>
  <c r="P131" i="9"/>
  <c r="O131" i="9"/>
  <c r="P130" i="9"/>
  <c r="O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6" i="9"/>
  <c r="O116" i="9"/>
  <c r="N116" i="9"/>
  <c r="P115" i="9"/>
  <c r="O115" i="9"/>
  <c r="N115" i="9"/>
  <c r="P112" i="9"/>
  <c r="I112" i="9"/>
  <c r="J110" i="9" s="1"/>
  <c r="P111" i="9"/>
  <c r="O111" i="9"/>
  <c r="N111" i="9"/>
  <c r="E111" i="9"/>
  <c r="P110" i="9"/>
  <c r="O110" i="9"/>
  <c r="N110" i="9"/>
  <c r="E110" i="9"/>
  <c r="P109" i="9"/>
  <c r="O109" i="9"/>
  <c r="N109" i="9"/>
  <c r="E109" i="9"/>
  <c r="P108" i="9"/>
  <c r="O108" i="9"/>
  <c r="N108" i="9"/>
  <c r="E108" i="9"/>
  <c r="P105" i="9"/>
  <c r="J93" i="9"/>
  <c r="E99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O95" i="9"/>
  <c r="N95" i="9"/>
  <c r="P94" i="9"/>
  <c r="O94" i="9"/>
  <c r="N94" i="9"/>
  <c r="P93" i="9"/>
  <c r="O93" i="9"/>
  <c r="P92" i="9"/>
  <c r="O92" i="9"/>
  <c r="P91" i="9"/>
  <c r="O91" i="9"/>
  <c r="N91" i="9"/>
  <c r="P90" i="9"/>
  <c r="O90" i="9"/>
  <c r="N90" i="9"/>
  <c r="P89" i="9"/>
  <c r="O89" i="9"/>
  <c r="N89" i="9"/>
  <c r="P88" i="9"/>
  <c r="O88" i="9"/>
  <c r="N88" i="9"/>
  <c r="P84" i="9"/>
  <c r="I84" i="9"/>
  <c r="J82" i="9" s="1"/>
  <c r="P83" i="9"/>
  <c r="O83" i="9"/>
  <c r="N83" i="9"/>
  <c r="E83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141" i="9" l="1"/>
  <c r="J142" i="9"/>
  <c r="J178" i="9"/>
  <c r="J64" i="9"/>
  <c r="J72" i="9"/>
  <c r="J80" i="9"/>
  <c r="J65" i="9"/>
  <c r="J73" i="9"/>
  <c r="J81" i="9"/>
  <c r="J66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1" i="9"/>
  <c r="J132" i="9"/>
  <c r="J48" i="9"/>
  <c r="J32" i="9"/>
  <c r="J33" i="9"/>
  <c r="J170" i="9"/>
  <c r="J92" i="9"/>
  <c r="J151" i="9"/>
  <c r="J152" i="9"/>
  <c r="J162" i="9"/>
  <c r="J51" i="9"/>
  <c r="J42" i="9"/>
  <c r="J177" i="9"/>
  <c r="AS117" i="11"/>
  <c r="N163" i="9"/>
  <c r="R163" i="9"/>
  <c r="J133" i="9"/>
  <c r="J130" i="9"/>
  <c r="E103" i="9"/>
  <c r="E90" i="9"/>
  <c r="E94" i="9"/>
  <c r="E88" i="9"/>
  <c r="E92" i="9"/>
  <c r="E100" i="9"/>
  <c r="E102" i="9"/>
  <c r="E98" i="9"/>
  <c r="E104" i="9"/>
  <c r="E84" i="9"/>
  <c r="E89" i="9"/>
  <c r="E91" i="9"/>
  <c r="E93" i="9"/>
  <c r="E95" i="9"/>
  <c r="E101" i="9"/>
  <c r="J111" i="9"/>
  <c r="J108" i="9"/>
  <c r="J109" i="9"/>
  <c r="N112" i="9"/>
  <c r="N143" i="9"/>
  <c r="J171" i="9"/>
  <c r="J174" i="9"/>
  <c r="J173" i="9"/>
  <c r="J176" i="9"/>
  <c r="J169" i="9"/>
  <c r="J172" i="9"/>
  <c r="R181" i="9"/>
  <c r="J168" i="9"/>
  <c r="J175" i="9"/>
  <c r="N180" i="9"/>
  <c r="J120" i="9"/>
  <c r="J134" i="9"/>
  <c r="J115" i="9"/>
  <c r="J136" i="9"/>
  <c r="J127" i="9"/>
  <c r="J129" i="9"/>
  <c r="J122" i="9"/>
  <c r="J46" i="9"/>
  <c r="J25" i="9"/>
  <c r="J30" i="9"/>
  <c r="J24" i="9"/>
  <c r="J26" i="9"/>
  <c r="J49" i="9"/>
  <c r="J16" i="9"/>
  <c r="J11" i="9"/>
  <c r="J57" i="9"/>
  <c r="J56" i="9"/>
  <c r="J58" i="9"/>
  <c r="J140" i="9"/>
  <c r="J121" i="9"/>
  <c r="J135" i="9"/>
  <c r="J118" i="9"/>
  <c r="J119" i="9"/>
  <c r="J126" i="9"/>
  <c r="J116" i="9"/>
  <c r="J124" i="9"/>
  <c r="J123" i="9"/>
  <c r="N137" i="9"/>
  <c r="J117" i="9"/>
  <c r="J125" i="9"/>
  <c r="J95" i="9"/>
  <c r="N105" i="9"/>
  <c r="J100" i="9"/>
  <c r="J91" i="9"/>
  <c r="J104" i="9"/>
  <c r="J89" i="9"/>
  <c r="J99" i="9"/>
  <c r="J94" i="9"/>
  <c r="J101" i="9"/>
  <c r="J103" i="9"/>
  <c r="J98" i="9"/>
  <c r="J102" i="9"/>
  <c r="J59" i="9"/>
  <c r="J61" i="9"/>
  <c r="J60" i="9"/>
  <c r="N84" i="9"/>
  <c r="J6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5" i="9"/>
  <c r="J154" i="9"/>
  <c r="J153" i="9"/>
  <c r="I156" i="9"/>
  <c r="J155" i="9" s="1"/>
  <c r="J148" i="9"/>
  <c r="J147" i="9"/>
  <c r="E21" i="9" l="1"/>
  <c r="E53" i="9"/>
  <c r="E155" i="9"/>
  <c r="E137" i="9"/>
  <c r="E112" i="9"/>
  <c r="E143" i="9"/>
  <c r="E105" i="9"/>
  <c r="I181" i="9"/>
  <c r="J137" i="9"/>
  <c r="R156" i="9"/>
  <c r="N156" i="9"/>
  <c r="J143" i="9"/>
  <c r="J112" i="9"/>
  <c r="J21" i="9"/>
  <c r="J84" i="9"/>
  <c r="J53" i="9"/>
  <c r="J105" i="9"/>
  <c r="P95" i="9" l="1"/>
  <c r="P59" i="9"/>
  <c r="P135" i="9"/>
</calcChain>
</file>

<file path=xl/sharedStrings.xml><?xml version="1.0" encoding="utf-8"?>
<sst xmlns="http://schemas.openxmlformats.org/spreadsheetml/2006/main" count="684" uniqueCount="273">
  <si>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</si>
  <si>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</si>
  <si>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</si>
  <si>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</si>
  <si>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</si>
  <si>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</si>
  <si>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</si>
  <si>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</si>
  <si>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</si>
  <si>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</si>
  <si>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</si>
  <si>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</si>
  <si>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</si>
  <si>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</si>
  <si>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</si>
  <si>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</si>
  <si>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</si>
  <si>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</si>
  <si>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</si>
  <si>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</si>
  <si>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</si>
  <si>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</si>
  <si>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</si>
  <si>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</si>
  <si>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</si>
  <si>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</si>
  <si>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</si>
  <si>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</si>
  <si>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</si>
  <si>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</si>
  <si>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</si>
  <si>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</si>
  <si>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</si>
  <si>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</si>
  <si>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</si>
  <si>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</si>
  <si>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</si>
  <si>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</si>
  <si>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</si>
  <si>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</si>
  <si>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</si>
  <si>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</si>
  <si>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</si>
  <si>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</si>
  <si>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</si>
  <si>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</si>
  <si>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</si>
  <si>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</si>
  <si>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</si>
  <si>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</si>
  <si>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</si>
  <si>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</si>
  <si>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</si>
  <si>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</si>
  <si>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</si>
  <si>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</si>
  <si>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</si>
  <si>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</si>
  <si>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</si>
  <si>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</si>
  <si>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</si>
  <si>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</si>
  <si>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</si>
  <si>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</si>
  <si>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</si>
  <si>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</si>
  <si>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</si>
  <si>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</si>
  <si>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</si>
  <si>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</si>
  <si>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</si>
  <si>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</si>
  <si>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</si>
  <si>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</si>
  <si>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</si>
  <si>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</si>
  <si>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</si>
  <si>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</si>
  <si>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</si>
  <si>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</si>
  <si>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</si>
  <si>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</si>
  <si>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</si>
  <si>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</si>
  <si>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</si>
  <si>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</si>
  <si>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</si>
  <si>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</si>
  <si>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</si>
  <si>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</si>
  <si>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</si>
  <si>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</si>
  <si>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</si>
  <si>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</si>
  <si>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</si>
  <si>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</si>
  <si>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</si>
  <si>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</si>
  <si>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</si>
  <si>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</si>
  <si>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</si>
  <si>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</si>
  <si>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</si>
  <si>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</si>
  <si>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</si>
  <si>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</si>
  <si>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</si>
  <si>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</si>
  <si>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</si>
  <si>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</si>
  <si>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</si>
  <si>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</si>
  <si>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</si>
  <si>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</si>
  <si>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</si>
  <si>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</si>
  <si>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</si>
  <si>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</si>
  <si>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</si>
  <si>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</si>
  <si>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</si>
  <si>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</si>
  <si>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</si>
  <si>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</si>
  <si>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</si>
  <si>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</si>
  <si>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</si>
  <si>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</si>
  <si>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</si>
  <si>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</si>
  <si>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</si>
  <si>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</si>
  <si>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</si>
  <si>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</si>
  <si>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</si>
  <si>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</si>
  <si>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</si>
  <si>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</si>
  <si>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</si>
  <si>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</si>
  <si>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</si>
  <si>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</si>
  <si>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</si>
  <si>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</si>
  <si>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</si>
  <si>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</si>
  <si>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</si>
  <si>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</si>
  <si>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</si>
  <si>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</si>
  <si>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</si>
  <si>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</si>
  <si>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</si>
  <si>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</si>
  <si>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</si>
  <si>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</si>
  <si>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</si>
  <si>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</si>
  <si>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</si>
  <si>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</si>
  <si>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</si>
  <si>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</si>
  <si>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</si>
  <si>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</si>
  <si>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</si>
  <si>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</si>
  <si>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</si>
  <si>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</si>
  <si>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</si>
  <si>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</si>
  <si>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</si>
  <si>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</si>
  <si>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</si>
  <si>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</si>
  <si>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</si>
  <si>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</si>
  <si>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</si>
  <si>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</si>
  <si>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</si>
  <si>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</si>
  <si>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</si>
  <si>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</si>
  <si>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</si>
  <si>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</si>
  <si>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</si>
  <si>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</si>
  <si>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</si>
  <si>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</si>
  <si>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</si>
  <si>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</si>
  <si>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</si>
  <si>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</si>
  <si>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</si>
  <si>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</si>
  <si>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</si>
  <si>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</si>
  <si>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</si>
  <si>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</si>
  <si>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</si>
  <si>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</si>
  <si>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</si>
  <si>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</si>
  <si>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</si>
  <si>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</si>
  <si>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</si>
  <si>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</si>
  <si>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</si>
  <si>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</si>
  <si>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</si>
  <si>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</si>
  <si>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</si>
  <si>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</si>
  <si>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</si>
  <si>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</si>
  <si>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</si>
  <si>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</si>
  <si>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</si>
  <si>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</si>
  <si>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</si>
  <si>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</si>
  <si>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</si>
  <si>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</si>
  <si>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</si>
  <si>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</si>
  <si>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</si>
  <si>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</si>
  <si>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</si>
  <si>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</si>
  <si>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</si>
  <si>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</si>
  <si>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</si>
  <si>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</si>
  <si>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</si>
  <si>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</si>
  <si>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</si>
  <si>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</si>
  <si>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</si>
  <si>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</si>
  <si>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</si>
  <si>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</si>
  <si>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</si>
  <si>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</si>
  <si>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</si>
  <si>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</si>
  <si>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</si>
  <si>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</si>
  <si>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</si>
  <si>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</si>
  <si>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</si>
  <si>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</si>
  <si>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</si>
  <si>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</si>
  <si>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</si>
  <si>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</si>
  <si>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NAV and Unit Price as at Week Ended March 18, 2022</t>
  </si>
  <si>
    <t>NAV and Unit Price as at Week Ended March 25, 2022</t>
  </si>
  <si>
    <t>Cordros Fixed Income Fund</t>
  </si>
  <si>
    <t>73a</t>
  </si>
  <si>
    <t>73b</t>
  </si>
  <si>
    <t>NAV and Unit Price as at Week Ended April 1, 2022</t>
  </si>
  <si>
    <t>Greenwich ALPHA ETF</t>
  </si>
  <si>
    <t>NAV and Unit Price as at Week Ended April 8, 2022</t>
  </si>
  <si>
    <t>NAV and Unit Price as at Week Ended April 14, 2022</t>
  </si>
  <si>
    <t>NAV and Unit Price as at Week Ended April 22, 2022</t>
  </si>
  <si>
    <t>NAV and Unit Price as at Week Ended April 29, 2022</t>
  </si>
  <si>
    <t>NAV, Unit Price and Yield as at Week Ended May 06, 2022</t>
  </si>
  <si>
    <t>Nigeria Real Estate Investment Trust</t>
  </si>
  <si>
    <t>6.08&amp;</t>
  </si>
  <si>
    <t>NAV and Unit Price as at Week Ended May 6, 2022</t>
  </si>
  <si>
    <t>NET ASSET VALUES AND UNIT PRICES OF COLLECTIVE INVESTMENT SCHEMES AS AT WEEK ENDED MAY 13, 2022</t>
  </si>
  <si>
    <t>NAV, Unit Price and Yield as at Week Ended May 13, 2022</t>
  </si>
  <si>
    <t>NAV and Unit Price as at Week Ended May 13, 2022</t>
  </si>
  <si>
    <t>The chart above shows that Money Market Fund category has 42.40% share of the Total NAV, followed by Bond/Fixed Income Fund with 29.70%, Dollar Fund (Eurobonds and Fixed Income) at 19.73%, Real Estate Investment Trust at 3.15%.  Next is Balanced Fund at 2.28%, Shari'ah Compliant Fund at 1.29%, Equity Fund at 1.24%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</si>
</sst>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9.5"/>
      <color rgb="FF00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2" fillId="0" borderId="0">
      <alignment vertical="top"/>
    </xf>
    <xf numFmtId="0" fontId="82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/>
    <xf numFmtId="164" fontId="56" fillId="0" borderId="0" applyFont="0" applyFill="0" applyBorder="0" applyAlignment="0" applyProtection="0"/>
    <xf numFmtId="0" fontId="84" fillId="49" borderId="0" applyNumberFormat="0" applyBorder="0" applyAlignment="0" applyProtection="0"/>
    <xf numFmtId="0" fontId="85" fillId="17" borderId="15" applyNumberFormat="0" applyAlignment="0" applyProtection="0"/>
    <xf numFmtId="0" fontId="86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0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1" fillId="0" borderId="0" xfId="0" applyFont="1"/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4" fontId="87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0" fontId="14" fillId="48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</cellXfs>
  <cellStyles count="131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13TH MAY,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17826756747.100002</c:v>
                </c:pt>
                <c:pt idx="1">
                  <c:v>609716601002.41772</c:v>
                </c:pt>
                <c:pt idx="2">
                  <c:v>427193365726.90002</c:v>
                </c:pt>
                <c:pt idx="3">
                  <c:v>283728506822.04895</c:v>
                </c:pt>
                <c:pt idx="4">
                  <c:v>45255168131.489998</c:v>
                </c:pt>
                <c:pt idx="5">
                  <c:v>32787759032.011131</c:v>
                </c:pt>
                <c:pt idx="6">
                  <c:v>3089725862.5</c:v>
                </c:pt>
                <c:pt idx="7">
                  <c:v>18549267222.370003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13, 2022)</a:t>
            </a:r>
          </a:p>
        </c:rich>
      </c:tx>
      <c:layout>
        <c:manualLayout>
          <c:xMode val="edge"/>
          <c:yMode val="edge"/>
          <c:x val="0.19722140185217601"/>
          <c:y val="2.38766889735073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44645</c:v>
                </c:pt>
                <c:pt idx="1">
                  <c:v>44652</c:v>
                </c:pt>
                <c:pt idx="2">
                  <c:v>44659</c:v>
                </c:pt>
                <c:pt idx="3">
                  <c:v>44665</c:v>
                </c:pt>
                <c:pt idx="4">
                  <c:v>44673</c:v>
                </c:pt>
                <c:pt idx="5">
                  <c:v>44680</c:v>
                </c:pt>
                <c:pt idx="6">
                  <c:v>44687</c:v>
                </c:pt>
                <c:pt idx="7">
                  <c:v>44694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1415746745958.9297</c:v>
                </c:pt>
                <c:pt idx="1">
                  <c:v>1414145259277.8921</c:v>
                </c:pt>
                <c:pt idx="2">
                  <c:v>1412552536253.6406</c:v>
                </c:pt>
                <c:pt idx="3">
                  <c:v>1416009097633.312</c:v>
                </c:pt>
                <c:pt idx="4">
                  <c:v>1410919738841.4065</c:v>
                </c:pt>
                <c:pt idx="5">
                  <c:v>1406064166795.5371</c:v>
                </c:pt>
                <c:pt idx="6">
                  <c:v>1416041411116.3481</c:v>
                </c:pt>
                <c:pt idx="7">
                  <c:v>1438147150546.8381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13,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44645</c:v>
                </c:pt>
                <c:pt idx="1">
                  <c:v>44652</c:v>
                </c:pt>
                <c:pt idx="2">
                  <c:v>44659</c:v>
                </c:pt>
                <c:pt idx="3">
                  <c:v>44665</c:v>
                </c:pt>
                <c:pt idx="4">
                  <c:v>44673</c:v>
                </c:pt>
                <c:pt idx="5">
                  <c:v>44680</c:v>
                </c:pt>
                <c:pt idx="6">
                  <c:v>44687</c:v>
                </c:pt>
                <c:pt idx="7">
                  <c:v>44694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 formatCode="#,##0.00">
                  <c:v>18057949258.940002</c:v>
                </c:pt>
                <c:pt idx="1">
                  <c:v>18131263619.82</c:v>
                </c:pt>
                <c:pt idx="2">
                  <c:v>18108011918.550003</c:v>
                </c:pt>
                <c:pt idx="3">
                  <c:v>18372893373.57</c:v>
                </c:pt>
                <c:pt idx="4">
                  <c:v>18400657934.489998</c:v>
                </c:pt>
                <c:pt idx="5">
                  <c:v>18471040677.189999</c:v>
                </c:pt>
                <c:pt idx="6">
                  <c:v>18471484417.84</c:v>
                </c:pt>
                <c:pt idx="7">
                  <c:v>18549267222.370003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44645</c:v>
                </c:pt>
                <c:pt idx="1">
                  <c:v>44652</c:v>
                </c:pt>
                <c:pt idx="2">
                  <c:v>44659</c:v>
                </c:pt>
                <c:pt idx="3">
                  <c:v>44665</c:v>
                </c:pt>
                <c:pt idx="4">
                  <c:v>44673</c:v>
                </c:pt>
                <c:pt idx="5">
                  <c:v>44680</c:v>
                </c:pt>
                <c:pt idx="6">
                  <c:v>44687</c:v>
                </c:pt>
                <c:pt idx="7">
                  <c:v>44694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2725121827.4500003</c:v>
                </c:pt>
                <c:pt idx="1">
                  <c:v>2690257824.9499998</c:v>
                </c:pt>
                <c:pt idx="2">
                  <c:v>2719722819.02</c:v>
                </c:pt>
                <c:pt idx="3">
                  <c:v>2767923623.1599998</c:v>
                </c:pt>
                <c:pt idx="4">
                  <c:v>2793931388.2800002</c:v>
                </c:pt>
                <c:pt idx="5">
                  <c:v>2866495265.04</c:v>
                </c:pt>
                <c:pt idx="6">
                  <c:v>2937084260.7399998</c:v>
                </c:pt>
                <c:pt idx="7">
                  <c:v>3089725862.5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44645</c:v>
                </c:pt>
                <c:pt idx="1">
                  <c:v>44652</c:v>
                </c:pt>
                <c:pt idx="2">
                  <c:v>44659</c:v>
                </c:pt>
                <c:pt idx="3">
                  <c:v>44665</c:v>
                </c:pt>
                <c:pt idx="4">
                  <c:v>44673</c:v>
                </c:pt>
                <c:pt idx="5">
                  <c:v>44680</c:v>
                </c:pt>
                <c:pt idx="6">
                  <c:v>44687</c:v>
                </c:pt>
                <c:pt idx="7">
                  <c:v>44694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29936543532.98</c:v>
                </c:pt>
                <c:pt idx="1">
                  <c:v>29743326960.750423</c:v>
                </c:pt>
                <c:pt idx="2">
                  <c:v>29831295472.480007</c:v>
                </c:pt>
                <c:pt idx="3">
                  <c:v>30263933632.202248</c:v>
                </c:pt>
                <c:pt idx="4">
                  <c:v>30448572798.546356</c:v>
                </c:pt>
                <c:pt idx="5">
                  <c:v>31174430452.156418</c:v>
                </c:pt>
                <c:pt idx="6">
                  <c:v>31408962329.739998</c:v>
                </c:pt>
                <c:pt idx="7">
                  <c:v>32787759032.011131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44645</c:v>
                </c:pt>
                <c:pt idx="1">
                  <c:v>44652</c:v>
                </c:pt>
                <c:pt idx="2">
                  <c:v>44659</c:v>
                </c:pt>
                <c:pt idx="3">
                  <c:v>44665</c:v>
                </c:pt>
                <c:pt idx="4">
                  <c:v>44673</c:v>
                </c:pt>
                <c:pt idx="5">
                  <c:v>44680</c:v>
                </c:pt>
                <c:pt idx="6">
                  <c:v>44687</c:v>
                </c:pt>
                <c:pt idx="7">
                  <c:v>44694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15663840381.52</c:v>
                </c:pt>
                <c:pt idx="1">
                  <c:v>15481213029.603739</c:v>
                </c:pt>
                <c:pt idx="2">
                  <c:v>15540377895.869999</c:v>
                </c:pt>
                <c:pt idx="3">
                  <c:v>15823233457.569998</c:v>
                </c:pt>
                <c:pt idx="4">
                  <c:v>16092800535.040001</c:v>
                </c:pt>
                <c:pt idx="5">
                  <c:v>16487973033.780001</c:v>
                </c:pt>
                <c:pt idx="6">
                  <c:v>16874828381.599998</c:v>
                </c:pt>
                <c:pt idx="7">
                  <c:v>17826756747.100002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44645</c:v>
                </c:pt>
                <c:pt idx="1">
                  <c:v>44652</c:v>
                </c:pt>
                <c:pt idx="2">
                  <c:v>44659</c:v>
                </c:pt>
                <c:pt idx="3">
                  <c:v>44665</c:v>
                </c:pt>
                <c:pt idx="4">
                  <c:v>44673</c:v>
                </c:pt>
                <c:pt idx="5">
                  <c:v>44680</c:v>
                </c:pt>
                <c:pt idx="6">
                  <c:v>44687</c:v>
                </c:pt>
                <c:pt idx="7">
                  <c:v>44694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50587187904.150002</c:v>
                </c:pt>
                <c:pt idx="1">
                  <c:v>50624731167.880005</c:v>
                </c:pt>
                <c:pt idx="2">
                  <c:v>45590827247.830002</c:v>
                </c:pt>
                <c:pt idx="3">
                  <c:v>45478625907.349998</c:v>
                </c:pt>
                <c:pt idx="4">
                  <c:v>45561513237.440002</c:v>
                </c:pt>
                <c:pt idx="5">
                  <c:v>45578708965.440002</c:v>
                </c:pt>
                <c:pt idx="6">
                  <c:v>45618645084.029999</c:v>
                </c:pt>
                <c:pt idx="7">
                  <c:v>45255168131.489998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44645</c:v>
                </c:pt>
                <c:pt idx="1">
                  <c:v>44652</c:v>
                </c:pt>
                <c:pt idx="2">
                  <c:v>44659</c:v>
                </c:pt>
                <c:pt idx="3">
                  <c:v>44665</c:v>
                </c:pt>
                <c:pt idx="4">
                  <c:v>44673</c:v>
                </c:pt>
                <c:pt idx="5">
                  <c:v>44680</c:v>
                </c:pt>
                <c:pt idx="6">
                  <c:v>44687</c:v>
                </c:pt>
                <c:pt idx="7">
                  <c:v>44694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618846705047.34998</c:v>
                </c:pt>
                <c:pt idx="1">
                  <c:v>623114112790.91663</c:v>
                </c:pt>
                <c:pt idx="2">
                  <c:v>622984208577.57007</c:v>
                </c:pt>
                <c:pt idx="3">
                  <c:v>622913275884.20752</c:v>
                </c:pt>
                <c:pt idx="4">
                  <c:v>611539800293.32898</c:v>
                </c:pt>
                <c:pt idx="5">
                  <c:v>606807349619.41711</c:v>
                </c:pt>
                <c:pt idx="6">
                  <c:v>612176111572.45996</c:v>
                </c:pt>
                <c:pt idx="7">
                  <c:v>609716601002.41772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44645</c:v>
                </c:pt>
                <c:pt idx="1">
                  <c:v>44652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418300153052.87012</c:v>
                </c:pt>
                <c:pt idx="1">
                  <c:v>411551434238.40009</c:v>
                </c:pt>
                <c:pt idx="2">
                  <c:v>412217464970.89996</c:v>
                </c:pt>
                <c:pt idx="3">
                  <c:v>413868142741.87</c:v>
                </c:pt>
                <c:pt idx="4">
                  <c:v>418373146632.8299</c:v>
                </c:pt>
                <c:pt idx="5">
                  <c:v>418620801050.5899</c:v>
                </c:pt>
                <c:pt idx="6">
                  <c:v>421480231599.46014</c:v>
                </c:pt>
                <c:pt idx="7">
                  <c:v>427193365726.90002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261629244953.66977</c:v>
                </c:pt>
                <c:pt idx="1">
                  <c:v>262808919645.57141</c:v>
                </c:pt>
                <c:pt idx="2">
                  <c:v>265560627351.42041</c:v>
                </c:pt>
                <c:pt idx="3">
                  <c:v>266521069013.38223</c:v>
                </c:pt>
                <c:pt idx="4">
                  <c:v>267709316021.45117</c:v>
                </c:pt>
                <c:pt idx="5">
                  <c:v>266057367731.92365</c:v>
                </c:pt>
                <c:pt idx="6">
                  <c:v>267074063470.47803</c:v>
                </c:pt>
                <c:pt idx="7">
                  <c:v>283728506822.04895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93</xdr:row>
      <xdr:rowOff>0</xdr:rowOff>
    </xdr:from>
    <xdr:to>
      <xdr:col>18</xdr:col>
      <xdr:colOff>304800</xdr:colOff>
      <xdr:row>94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8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J89" sqref="J89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370" t="s">
        <v>269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2"/>
    </row>
    <row r="2" spans="1:24" ht="12" customHeight="1">
      <c r="A2" s="299"/>
      <c r="B2" s="300"/>
      <c r="C2" s="300"/>
      <c r="D2" s="373" t="s">
        <v>265</v>
      </c>
      <c r="E2" s="373"/>
      <c r="F2" s="373"/>
      <c r="G2" s="373"/>
      <c r="H2" s="373"/>
      <c r="I2" s="373" t="s">
        <v>270</v>
      </c>
      <c r="J2" s="373"/>
      <c r="K2" s="373"/>
      <c r="L2" s="373"/>
      <c r="M2" s="373"/>
      <c r="N2" s="389" t="s">
        <v>70</v>
      </c>
      <c r="O2" s="390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383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  <c r="Q4" s="216"/>
    </row>
    <row r="5" spans="1:24" s="138" customFormat="1" ht="12.95" customHeight="1">
      <c r="A5" s="380" t="s">
        <v>0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2"/>
      <c r="Q5" s="217"/>
      <c r="R5" s="137"/>
    </row>
    <row r="6" spans="1:24" s="138" customFormat="1" ht="13.5" customHeight="1">
      <c r="A6" s="351">
        <v>1</v>
      </c>
      <c r="B6" s="262" t="s">
        <v>6</v>
      </c>
      <c r="C6" s="353" t="s">
        <v>7</v>
      </c>
      <c r="D6" s="80">
        <v>7610272450.8900003</v>
      </c>
      <c r="E6" s="223">
        <f>(D6/$D$21)</f>
        <v>0.45098369469571026</v>
      </c>
      <c r="F6" s="71">
        <v>12485.81</v>
      </c>
      <c r="G6" s="71">
        <v>12663.83</v>
      </c>
      <c r="H6" s="258">
        <v>0.13200000000000001</v>
      </c>
      <c r="I6" s="80">
        <v>8090392198.96</v>
      </c>
      <c r="J6" s="223">
        <f>(I6/$I$21)</f>
        <v>0.45383421750432074</v>
      </c>
      <c r="K6" s="71">
        <v>13290</v>
      </c>
      <c r="L6" s="71">
        <v>13483.24</v>
      </c>
      <c r="M6" s="258">
        <v>0.20519999999999999</v>
      </c>
      <c r="N6" s="86">
        <f t="shared" ref="N6:N14" si="0">((I6-D6)/D6)</f>
        <v>6.3088378394895839E-2</v>
      </c>
      <c r="O6" s="86">
        <f t="shared" ref="O6:O14" si="1">((L6-G6)/G6)</f>
        <v>6.4704753617191635E-2</v>
      </c>
      <c r="P6" s="265">
        <f>M6-H6</f>
        <v>7.3199999999999987E-2</v>
      </c>
      <c r="Q6" s="136"/>
      <c r="R6" s="170"/>
      <c r="S6" s="171"/>
    </row>
    <row r="7" spans="1:24" s="138" customFormat="1" ht="12.75" customHeight="1">
      <c r="A7" s="351">
        <v>2</v>
      </c>
      <c r="B7" s="262" t="s">
        <v>146</v>
      </c>
      <c r="C7" s="353" t="s">
        <v>50</v>
      </c>
      <c r="D7" s="80">
        <v>969258338.34000003</v>
      </c>
      <c r="E7" s="223">
        <f t="shared" ref="E7:E20" si="2">(D7/$D$21)</f>
        <v>5.7438115305330245E-2</v>
      </c>
      <c r="F7" s="71">
        <v>1.93</v>
      </c>
      <c r="G7" s="71">
        <v>1.97</v>
      </c>
      <c r="H7" s="258">
        <v>0.1242</v>
      </c>
      <c r="I7" s="80">
        <v>1020183928.46</v>
      </c>
      <c r="J7" s="223">
        <f t="shared" ref="J7:J20" si="3">(I7/$I$21)</f>
        <v>5.7227679882150197E-2</v>
      </c>
      <c r="K7" s="71">
        <v>2.0299999999999998</v>
      </c>
      <c r="L7" s="71">
        <v>2.08</v>
      </c>
      <c r="M7" s="258">
        <v>0.1832</v>
      </c>
      <c r="N7" s="86">
        <f t="shared" si="0"/>
        <v>5.2540781033896186E-2</v>
      </c>
      <c r="O7" s="86">
        <f t="shared" si="1"/>
        <v>5.5837563451776699E-2</v>
      </c>
      <c r="P7" s="265">
        <f t="shared" ref="P7:P21" si="4">M7-H7</f>
        <v>5.8999999999999997E-2</v>
      </c>
      <c r="Q7" s="136"/>
      <c r="R7" s="170"/>
      <c r="S7" s="171"/>
    </row>
    <row r="8" spans="1:24" s="138" customFormat="1" ht="12.95" customHeight="1">
      <c r="A8" s="351">
        <v>3</v>
      </c>
      <c r="B8" s="262" t="s">
        <v>63</v>
      </c>
      <c r="C8" s="353" t="s">
        <v>12</v>
      </c>
      <c r="D8" s="80">
        <v>267569718.25</v>
      </c>
      <c r="E8" s="223">
        <f t="shared" si="2"/>
        <v>1.5856144560365017E-2</v>
      </c>
      <c r="F8" s="71">
        <v>134.43</v>
      </c>
      <c r="G8" s="71">
        <v>137.31</v>
      </c>
      <c r="H8" s="258">
        <v>3.2000000000000002E-3</v>
      </c>
      <c r="I8" s="80">
        <v>269660852.75</v>
      </c>
      <c r="J8" s="223">
        <f t="shared" si="3"/>
        <v>1.5126747763238959E-2</v>
      </c>
      <c r="K8" s="71">
        <v>135.47999999999999</v>
      </c>
      <c r="L8" s="71">
        <v>138.93</v>
      </c>
      <c r="M8" s="258">
        <v>7.7999999999999996E-3</v>
      </c>
      <c r="N8" s="86">
        <f t="shared" si="0"/>
        <v>7.8152883430784113E-3</v>
      </c>
      <c r="O8" s="86">
        <f t="shared" si="1"/>
        <v>1.1798121039982554E-2</v>
      </c>
      <c r="P8" s="265">
        <f t="shared" si="4"/>
        <v>4.5999999999999999E-3</v>
      </c>
      <c r="Q8" s="136"/>
      <c r="R8" s="172"/>
      <c r="S8" s="139"/>
    </row>
    <row r="9" spans="1:24" s="138" customFormat="1" ht="12.95" customHeight="1">
      <c r="A9" s="351">
        <v>4</v>
      </c>
      <c r="B9" s="262" t="s">
        <v>13</v>
      </c>
      <c r="C9" s="353" t="s">
        <v>14</v>
      </c>
      <c r="D9" s="80">
        <v>716391012.45000005</v>
      </c>
      <c r="E9" s="223">
        <f t="shared" si="2"/>
        <v>4.2453232486271655E-2</v>
      </c>
      <c r="F9" s="71">
        <v>20.260000000000002</v>
      </c>
      <c r="G9" s="71">
        <v>20.65</v>
      </c>
      <c r="H9" s="258">
        <v>0.16339999999999999</v>
      </c>
      <c r="I9" s="80">
        <v>748158158.05999994</v>
      </c>
      <c r="J9" s="223">
        <f t="shared" si="3"/>
        <v>4.1968270991396564E-2</v>
      </c>
      <c r="K9" s="71">
        <v>21.16</v>
      </c>
      <c r="L9" s="71">
        <v>21.55</v>
      </c>
      <c r="M9" s="258">
        <v>0.21440000000000001</v>
      </c>
      <c r="N9" s="86">
        <f t="shared" si="0"/>
        <v>4.4343305622105443E-2</v>
      </c>
      <c r="O9" s="86">
        <f t="shared" si="1"/>
        <v>4.3583535108958946E-2</v>
      </c>
      <c r="P9" s="265">
        <f t="shared" si="4"/>
        <v>5.1000000000000018E-2</v>
      </c>
      <c r="Q9" s="136"/>
      <c r="R9" s="170"/>
      <c r="S9" s="139"/>
      <c r="T9" s="173"/>
      <c r="U9" s="140"/>
      <c r="V9" s="140"/>
      <c r="W9" s="141"/>
    </row>
    <row r="10" spans="1:24" s="138" customFormat="1" ht="12.95" customHeight="1">
      <c r="A10" s="351">
        <v>5</v>
      </c>
      <c r="B10" s="262" t="s">
        <v>64</v>
      </c>
      <c r="C10" s="353" t="s">
        <v>18</v>
      </c>
      <c r="D10" s="80">
        <v>422475435.24000001</v>
      </c>
      <c r="E10" s="223">
        <f t="shared" si="2"/>
        <v>2.5035835961488024E-2</v>
      </c>
      <c r="F10" s="71">
        <v>192.7739</v>
      </c>
      <c r="G10" s="71">
        <v>196.74860000000001</v>
      </c>
      <c r="H10" s="258">
        <v>0.19170000000000001</v>
      </c>
      <c r="I10" s="80">
        <v>434054482.43000001</v>
      </c>
      <c r="J10" s="223">
        <f t="shared" si="3"/>
        <v>2.4348482934261756E-2</v>
      </c>
      <c r="K10" s="71">
        <v>204.1688</v>
      </c>
      <c r="L10" s="71">
        <v>208.3117</v>
      </c>
      <c r="M10" s="258">
        <v>0.21859999999999999</v>
      </c>
      <c r="N10" s="135">
        <f>((I10-D10)/D10)</f>
        <v>2.7407622370806406E-2</v>
      </c>
      <c r="O10" s="135">
        <f>((L10-G10)/G10)</f>
        <v>5.8770939157889765E-2</v>
      </c>
      <c r="P10" s="265">
        <f t="shared" si="4"/>
        <v>2.6899999999999979E-2</v>
      </c>
      <c r="Q10" s="136"/>
      <c r="R10" s="174"/>
      <c r="S10" s="139"/>
      <c r="T10" s="173"/>
      <c r="U10" s="140"/>
      <c r="V10" s="140"/>
      <c r="W10" s="141"/>
    </row>
    <row r="11" spans="1:24" s="138" customFormat="1" ht="12.95" customHeight="1">
      <c r="A11" s="351">
        <v>6</v>
      </c>
      <c r="B11" s="262" t="s">
        <v>46</v>
      </c>
      <c r="C11" s="354" t="s">
        <v>84</v>
      </c>
      <c r="D11" s="71">
        <v>1935942702.73</v>
      </c>
      <c r="E11" s="223">
        <f t="shared" si="2"/>
        <v>0.11472369726976994</v>
      </c>
      <c r="F11" s="71">
        <v>1.0244</v>
      </c>
      <c r="G11" s="71">
        <v>1.0487</v>
      </c>
      <c r="H11" s="258">
        <v>0.1032</v>
      </c>
      <c r="I11" s="71">
        <v>2110188793.95</v>
      </c>
      <c r="J11" s="223">
        <f t="shared" si="3"/>
        <v>0.11837199687448915</v>
      </c>
      <c r="K11" s="71">
        <v>1.1155999999999999</v>
      </c>
      <c r="L11" s="71">
        <v>1.143</v>
      </c>
      <c r="M11" s="258">
        <v>0.2014</v>
      </c>
      <c r="N11" s="86">
        <f t="shared" si="0"/>
        <v>9.0005810076033838E-2</v>
      </c>
      <c r="O11" s="86">
        <f>((L11-G11)/G11)</f>
        <v>8.9920854391150995E-2</v>
      </c>
      <c r="P11" s="265">
        <f t="shared" si="4"/>
        <v>9.8199999999999996E-2</v>
      </c>
      <c r="Q11" s="136"/>
      <c r="R11" s="170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51">
        <v>7</v>
      </c>
      <c r="B12" s="262" t="s">
        <v>8</v>
      </c>
      <c r="C12" s="353" t="s">
        <v>15</v>
      </c>
      <c r="D12" s="71">
        <v>2460719933.9200001</v>
      </c>
      <c r="E12" s="223">
        <f t="shared" si="2"/>
        <v>0.1458219235345305</v>
      </c>
      <c r="F12" s="71">
        <v>22.3003</v>
      </c>
      <c r="G12" s="71">
        <v>22.9727</v>
      </c>
      <c r="H12" s="366">
        <v>0.75549999999999995</v>
      </c>
      <c r="I12" s="71">
        <v>2543047811.7600002</v>
      </c>
      <c r="J12" s="223">
        <f t="shared" si="3"/>
        <v>0.14265341967902798</v>
      </c>
      <c r="K12" s="71">
        <v>23.321100000000001</v>
      </c>
      <c r="L12" s="71">
        <v>24.0243</v>
      </c>
      <c r="M12" s="366">
        <v>2.3868999999999998</v>
      </c>
      <c r="N12" s="86">
        <f t="shared" si="0"/>
        <v>3.3456825665182217E-2</v>
      </c>
      <c r="O12" s="86">
        <f>((L12-G12)/G12)</f>
        <v>4.5776073339224406E-2</v>
      </c>
      <c r="P12" s="265">
        <f t="shared" si="4"/>
        <v>1.6313999999999997</v>
      </c>
      <c r="Q12" s="136"/>
      <c r="R12" s="170"/>
      <c r="S12" s="139"/>
    </row>
    <row r="13" spans="1:24" s="138" customFormat="1" ht="12.95" customHeight="1">
      <c r="A13" s="351">
        <v>8</v>
      </c>
      <c r="B13" s="262" t="s">
        <v>205</v>
      </c>
      <c r="C13" s="353" t="s">
        <v>59</v>
      </c>
      <c r="D13" s="71">
        <v>412518019.93000001</v>
      </c>
      <c r="E13" s="223">
        <f t="shared" si="2"/>
        <v>2.4445760905029531E-2</v>
      </c>
      <c r="F13" s="71">
        <v>169.29</v>
      </c>
      <c r="G13" s="71">
        <v>171.55</v>
      </c>
      <c r="H13" s="258">
        <v>5.0000000000000001E-3</v>
      </c>
      <c r="I13" s="71">
        <v>434421095.51999998</v>
      </c>
      <c r="J13" s="223">
        <f t="shared" si="3"/>
        <v>2.4369048261718731E-2</v>
      </c>
      <c r="K13" s="71">
        <v>175.35</v>
      </c>
      <c r="L13" s="71">
        <v>177.69</v>
      </c>
      <c r="M13" s="258">
        <v>3.5799999999999998E-2</v>
      </c>
      <c r="N13" s="86">
        <f>((I13-D13)/D13)</f>
        <v>5.3096045582970403E-2</v>
      </c>
      <c r="O13" s="86">
        <f>((L13-G13)/G13)</f>
        <v>3.5791314485572635E-2</v>
      </c>
      <c r="P13" s="265">
        <f t="shared" si="4"/>
        <v>3.0799999999999998E-2</v>
      </c>
      <c r="Q13" s="136"/>
      <c r="R13" s="170"/>
      <c r="S13" s="139"/>
    </row>
    <row r="14" spans="1:24" s="138" customFormat="1" ht="12.95" customHeight="1">
      <c r="A14" s="351">
        <v>9</v>
      </c>
      <c r="B14" s="262" t="s">
        <v>61</v>
      </c>
      <c r="C14" s="353" t="s">
        <v>60</v>
      </c>
      <c r="D14" s="71">
        <v>292127729.95999998</v>
      </c>
      <c r="E14" s="223">
        <f t="shared" si="2"/>
        <v>1.7311448943595223E-2</v>
      </c>
      <c r="F14" s="71">
        <v>13.624599999999999</v>
      </c>
      <c r="G14" s="71">
        <v>13.6996</v>
      </c>
      <c r="H14" s="258">
        <v>0.1547</v>
      </c>
      <c r="I14" s="71">
        <v>310676557.80000001</v>
      </c>
      <c r="J14" s="223">
        <f t="shared" si="3"/>
        <v>1.7427542329063298E-2</v>
      </c>
      <c r="K14" s="71">
        <v>14.1526</v>
      </c>
      <c r="L14" s="71">
        <v>14.191800000000001</v>
      </c>
      <c r="M14" s="258">
        <v>0.1978</v>
      </c>
      <c r="N14" s="86">
        <f t="shared" si="0"/>
        <v>6.3495608042892268E-2</v>
      </c>
      <c r="O14" s="86">
        <f t="shared" si="1"/>
        <v>3.5928056293614445E-2</v>
      </c>
      <c r="P14" s="265">
        <f t="shared" si="4"/>
        <v>4.3099999999999999E-2</v>
      </c>
      <c r="Q14" s="136"/>
      <c r="R14" s="170"/>
      <c r="S14" s="176"/>
      <c r="T14" s="176"/>
    </row>
    <row r="15" spans="1:24" s="138" customFormat="1" ht="12.95" customHeight="1">
      <c r="A15" s="351">
        <v>10</v>
      </c>
      <c r="B15" s="262" t="s">
        <v>6</v>
      </c>
      <c r="C15" s="353" t="s">
        <v>75</v>
      </c>
      <c r="D15" s="80">
        <v>379278839.49000001</v>
      </c>
      <c r="E15" s="223">
        <f t="shared" si="2"/>
        <v>2.247601166146132E-2</v>
      </c>
      <c r="F15" s="71">
        <v>3320.57</v>
      </c>
      <c r="G15" s="71">
        <v>3371.32</v>
      </c>
      <c r="H15" s="258">
        <v>0.18410000000000001</v>
      </c>
      <c r="I15" s="80">
        <v>389563636.64999998</v>
      </c>
      <c r="J15" s="223">
        <f t="shared" si="3"/>
        <v>2.1852748774023233E-2</v>
      </c>
      <c r="K15" s="71">
        <v>3410.46</v>
      </c>
      <c r="L15" s="71">
        <v>3462.86</v>
      </c>
      <c r="M15" s="258">
        <v>0.21629999999999999</v>
      </c>
      <c r="N15" s="86">
        <f t="shared" ref="N15:N21" si="5">((I15-D15)/D15)</f>
        <v>2.7116717541715463E-2</v>
      </c>
      <c r="O15" s="86">
        <f t="shared" ref="O15:O20" si="6">((L15-G15)/G15)</f>
        <v>2.7152569320028939E-2</v>
      </c>
      <c r="P15" s="265">
        <f t="shared" si="4"/>
        <v>3.2199999999999979E-2</v>
      </c>
      <c r="Q15" s="136"/>
      <c r="R15" s="170"/>
      <c r="S15" s="177"/>
      <c r="T15" s="177"/>
    </row>
    <row r="16" spans="1:24" s="138" customFormat="1" ht="12.95" customHeight="1">
      <c r="A16" s="351">
        <v>11</v>
      </c>
      <c r="B16" s="262" t="s">
        <v>89</v>
      </c>
      <c r="C16" s="353" t="s">
        <v>90</v>
      </c>
      <c r="D16" s="80">
        <v>268250683.66</v>
      </c>
      <c r="E16" s="223">
        <f t="shared" si="2"/>
        <v>1.5896498476541284E-2</v>
      </c>
      <c r="F16" s="71">
        <v>151.75</v>
      </c>
      <c r="G16" s="71">
        <v>152.81</v>
      </c>
      <c r="H16" s="258">
        <v>0.14030000000000001</v>
      </c>
      <c r="I16" s="80">
        <v>284059636.25999999</v>
      </c>
      <c r="J16" s="223">
        <f t="shared" si="3"/>
        <v>1.5934454050718444E-2</v>
      </c>
      <c r="K16" s="71">
        <v>158.00423828892207</v>
      </c>
      <c r="L16" s="71">
        <v>159.1141526572336</v>
      </c>
      <c r="M16" s="258">
        <v>0.18729999999999999</v>
      </c>
      <c r="N16" s="86">
        <f t="shared" si="5"/>
        <v>5.8933503483768884E-2</v>
      </c>
      <c r="O16" s="86">
        <f t="shared" si="6"/>
        <v>4.1254843643960482E-2</v>
      </c>
      <c r="P16" s="265">
        <f t="shared" si="4"/>
        <v>4.6999999999999986E-2</v>
      </c>
      <c r="Q16" s="136"/>
      <c r="R16" s="170"/>
      <c r="S16" s="178"/>
      <c r="T16" s="178"/>
    </row>
    <row r="17" spans="1:23" s="138" customFormat="1" ht="12.95" customHeight="1">
      <c r="A17" s="351">
        <v>12</v>
      </c>
      <c r="B17" s="262" t="s">
        <v>53</v>
      </c>
      <c r="C17" s="353" t="s">
        <v>136</v>
      </c>
      <c r="D17" s="80">
        <v>339764612.47000003</v>
      </c>
      <c r="E17" s="223">
        <f t="shared" si="2"/>
        <v>2.0134404023952807E-2</v>
      </c>
      <c r="F17" s="71">
        <v>1.32</v>
      </c>
      <c r="G17" s="71">
        <v>1.36</v>
      </c>
      <c r="H17" s="258">
        <v>4.1300000000000003E-2</v>
      </c>
      <c r="I17" s="80">
        <v>352511230.19999999</v>
      </c>
      <c r="J17" s="223">
        <f t="shared" si="3"/>
        <v>1.9774277239596336E-2</v>
      </c>
      <c r="K17" s="71">
        <v>1.37</v>
      </c>
      <c r="L17" s="71">
        <v>1.41</v>
      </c>
      <c r="M17" s="258">
        <v>3.7499999999999999E-2</v>
      </c>
      <c r="N17" s="86">
        <f t="shared" si="5"/>
        <v>3.7516025101423531E-2</v>
      </c>
      <c r="O17" s="86">
        <f t="shared" si="6"/>
        <v>3.6764705882352811E-2</v>
      </c>
      <c r="P17" s="265">
        <f t="shared" si="4"/>
        <v>-3.8000000000000048E-3</v>
      </c>
      <c r="Q17" s="136"/>
      <c r="R17" s="170"/>
      <c r="S17" s="177"/>
      <c r="T17" s="177"/>
    </row>
    <row r="18" spans="1:23" s="138" customFormat="1" ht="12.95" customHeight="1">
      <c r="A18" s="351">
        <v>13</v>
      </c>
      <c r="B18" s="262" t="s">
        <v>99</v>
      </c>
      <c r="C18" s="353" t="s">
        <v>139</v>
      </c>
      <c r="D18" s="71">
        <v>303905804.61000001</v>
      </c>
      <c r="E18" s="223">
        <f t="shared" si="2"/>
        <v>1.8009416021165188E-2</v>
      </c>
      <c r="F18" s="71">
        <v>1.5455000000000001</v>
      </c>
      <c r="G18" s="71">
        <v>1.5585</v>
      </c>
      <c r="H18" s="258">
        <v>9.1899999999999996E-2</v>
      </c>
      <c r="I18" s="71">
        <v>323792606.38</v>
      </c>
      <c r="J18" s="223">
        <f t="shared" si="3"/>
        <v>1.8163293019223675E-2</v>
      </c>
      <c r="K18" s="71">
        <v>1.6466000000000001</v>
      </c>
      <c r="L18" s="71">
        <v>1.6600999999999999</v>
      </c>
      <c r="M18" s="258">
        <v>0.16320000000000001</v>
      </c>
      <c r="N18" s="86">
        <f t="shared" si="5"/>
        <v>6.5437387073012845E-2</v>
      </c>
      <c r="O18" s="86">
        <f t="shared" si="6"/>
        <v>6.5190888675007969E-2</v>
      </c>
      <c r="P18" s="265">
        <f t="shared" si="4"/>
        <v>7.1300000000000016E-2</v>
      </c>
      <c r="Q18" s="136"/>
      <c r="R18" s="170"/>
      <c r="S18" s="179"/>
      <c r="T18" s="179"/>
    </row>
    <row r="19" spans="1:23" s="138" customFormat="1" ht="12.95" customHeight="1">
      <c r="A19" s="351">
        <v>14</v>
      </c>
      <c r="B19" s="262" t="s">
        <v>149</v>
      </c>
      <c r="C19" s="353" t="s">
        <v>150</v>
      </c>
      <c r="D19" s="71">
        <v>471747264.55000001</v>
      </c>
      <c r="E19" s="223">
        <f>(D19/$D$21)</f>
        <v>2.7955677763477852E-2</v>
      </c>
      <c r="F19" s="71">
        <v>152.84989999999999</v>
      </c>
      <c r="G19" s="71">
        <v>154.58019999999999</v>
      </c>
      <c r="H19" s="258">
        <v>5.7000000000000002E-3</v>
      </c>
      <c r="I19" s="71">
        <v>490714844.39999998</v>
      </c>
      <c r="J19" s="223">
        <f>(I19/$I$21)</f>
        <v>2.7526871621212191E-2</v>
      </c>
      <c r="K19" s="71">
        <v>159.4973</v>
      </c>
      <c r="L19" s="71">
        <v>161.33279999999999</v>
      </c>
      <c r="M19" s="258">
        <v>9.5099999999999994E-3</v>
      </c>
      <c r="N19" s="86">
        <f>((I19-D19)/D19)</f>
        <v>4.0207079670283093E-2</v>
      </c>
      <c r="O19" s="86">
        <f t="shared" si="6"/>
        <v>4.3683473045060116E-2</v>
      </c>
      <c r="P19" s="265">
        <f>M19-H19</f>
        <v>3.8099999999999992E-3</v>
      </c>
      <c r="Q19" s="136"/>
      <c r="R19" s="170"/>
      <c r="S19" s="179"/>
      <c r="T19" s="179"/>
    </row>
    <row r="20" spans="1:23" s="138" customFormat="1" ht="12.95" customHeight="1">
      <c r="A20" s="351">
        <v>15</v>
      </c>
      <c r="B20" s="262" t="s">
        <v>246</v>
      </c>
      <c r="C20" s="353" t="s">
        <v>245</v>
      </c>
      <c r="D20" s="80">
        <v>24605835.109999999</v>
      </c>
      <c r="E20" s="223">
        <f t="shared" si="2"/>
        <v>1.458138391311271E-3</v>
      </c>
      <c r="F20" s="71">
        <v>95.66</v>
      </c>
      <c r="G20" s="71">
        <v>98.61</v>
      </c>
      <c r="H20" s="258">
        <v>-1.2999999999999999E-3</v>
      </c>
      <c r="I20" s="80">
        <v>25330913.52</v>
      </c>
      <c r="J20" s="223">
        <f t="shared" si="3"/>
        <v>1.420949075558612E-3</v>
      </c>
      <c r="K20" s="71">
        <v>98.47</v>
      </c>
      <c r="L20" s="71">
        <v>101.53</v>
      </c>
      <c r="M20" s="258">
        <v>2.87E-2</v>
      </c>
      <c r="N20" s="86">
        <f t="shared" si="5"/>
        <v>2.9467742377308006E-2</v>
      </c>
      <c r="O20" s="86">
        <f t="shared" si="6"/>
        <v>2.9611601257478973E-2</v>
      </c>
      <c r="P20" s="265">
        <f t="shared" si="4"/>
        <v>0.03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16874828381.599998</v>
      </c>
      <c r="E21" s="323">
        <f>(D21/$D$156)</f>
        <v>1.1916903170435238E-2</v>
      </c>
      <c r="F21" s="325"/>
      <c r="G21" s="76"/>
      <c r="H21" s="345"/>
      <c r="I21" s="75">
        <f>SUM(I6:I20)</f>
        <v>17826756747.100002</v>
      </c>
      <c r="J21" s="323">
        <f>(I21/$I$156)</f>
        <v>1.2395641670132011E-2</v>
      </c>
      <c r="K21" s="325"/>
      <c r="L21" s="76"/>
      <c r="M21" s="345"/>
      <c r="N21" s="327">
        <f t="shared" si="5"/>
        <v>5.6411143507567103E-2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74"/>
      <c r="B22" s="375"/>
      <c r="C22" s="375"/>
      <c r="D22" s="375"/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O22" s="375"/>
      <c r="P22" s="376"/>
      <c r="Q22" s="136"/>
      <c r="R22" s="170"/>
      <c r="S22" s="180"/>
      <c r="V22" s="145"/>
      <c r="W22" s="145"/>
    </row>
    <row r="23" spans="1:23" s="138" customFormat="1" ht="12.95" customHeight="1">
      <c r="A23" s="377" t="s">
        <v>49</v>
      </c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9"/>
      <c r="Q23" s="136"/>
      <c r="R23" s="181"/>
      <c r="T23" s="182"/>
    </row>
    <row r="24" spans="1:23" s="138" customFormat="1" ht="12.95" customHeight="1">
      <c r="A24" s="351">
        <v>16</v>
      </c>
      <c r="B24" s="262" t="s">
        <v>6</v>
      </c>
      <c r="C24" s="353" t="s">
        <v>39</v>
      </c>
      <c r="D24" s="72">
        <v>232420424096.70001</v>
      </c>
      <c r="E24" s="225">
        <v>3.6200000000000003E-2</v>
      </c>
      <c r="F24" s="78">
        <v>100</v>
      </c>
      <c r="G24" s="78">
        <v>100</v>
      </c>
      <c r="H24" s="258">
        <v>3.61E-2</v>
      </c>
      <c r="I24" s="72">
        <v>228908600124.03</v>
      </c>
      <c r="J24" s="223">
        <f>(I24/$I$53)</f>
        <v>0.37543442272637467</v>
      </c>
      <c r="K24" s="78">
        <v>100</v>
      </c>
      <c r="L24" s="78">
        <v>100</v>
      </c>
      <c r="M24" s="258">
        <v>3.6700000000000003E-2</v>
      </c>
      <c r="N24" s="86">
        <f>((I24-D24)/D24)</f>
        <v>-1.5109790743729546E-2</v>
      </c>
      <c r="O24" s="86">
        <f t="shared" ref="O24:O33" si="7">((L24-G24)/G24)</f>
        <v>0</v>
      </c>
      <c r="P24" s="265">
        <f t="shared" ref="P24:P53" si="8">M24-H24</f>
        <v>6.0000000000000331E-4</v>
      </c>
      <c r="Q24" s="136"/>
      <c r="R24" s="183"/>
      <c r="S24" s="137"/>
      <c r="T24" s="137"/>
    </row>
    <row r="25" spans="1:23" s="138" customFormat="1" ht="12.95" customHeight="1">
      <c r="A25" s="351">
        <v>17</v>
      </c>
      <c r="B25" s="262" t="s">
        <v>205</v>
      </c>
      <c r="C25" s="353" t="s">
        <v>19</v>
      </c>
      <c r="D25" s="72">
        <v>172867126631.28</v>
      </c>
      <c r="E25" s="225">
        <v>6.2600000000000003E-2</v>
      </c>
      <c r="F25" s="78">
        <v>100</v>
      </c>
      <c r="G25" s="78">
        <v>100</v>
      </c>
      <c r="H25" s="258">
        <v>6.3100000000000003E-2</v>
      </c>
      <c r="I25" s="72">
        <v>174888144968.5</v>
      </c>
      <c r="J25" s="223">
        <f t="shared" ref="J25:J52" si="9">(I25/$I$53)</f>
        <v>0.28683513730964744</v>
      </c>
      <c r="K25" s="78">
        <v>100</v>
      </c>
      <c r="L25" s="78">
        <v>100</v>
      </c>
      <c r="M25" s="258">
        <v>6.0499999999999998E-2</v>
      </c>
      <c r="N25" s="86">
        <f t="shared" ref="N25:N53" si="10">((I25-D25)/D25)</f>
        <v>1.1691166369247104E-2</v>
      </c>
      <c r="O25" s="86">
        <f t="shared" si="7"/>
        <v>0</v>
      </c>
      <c r="P25" s="265">
        <f t="shared" si="8"/>
        <v>-2.6000000000000051E-3</v>
      </c>
      <c r="Q25" s="136"/>
      <c r="R25" s="184"/>
      <c r="S25" s="146"/>
      <c r="T25" s="182"/>
      <c r="U25" s="185"/>
    </row>
    <row r="26" spans="1:23" s="138" customFormat="1" ht="12.95" customHeight="1">
      <c r="A26" s="351">
        <v>18</v>
      </c>
      <c r="B26" s="262" t="s">
        <v>46</v>
      </c>
      <c r="C26" s="353" t="s">
        <v>85</v>
      </c>
      <c r="D26" s="72">
        <v>20544614879.259998</v>
      </c>
      <c r="E26" s="225">
        <v>5.2600000000000001E-2</v>
      </c>
      <c r="F26" s="78">
        <v>1</v>
      </c>
      <c r="G26" s="78">
        <v>1</v>
      </c>
      <c r="H26" s="258">
        <v>5.67E-2</v>
      </c>
      <c r="I26" s="72">
        <v>20455187000.310001</v>
      </c>
      <c r="J26" s="223">
        <f t="shared" si="9"/>
        <v>3.3548679774636624E-2</v>
      </c>
      <c r="K26" s="78">
        <v>1</v>
      </c>
      <c r="L26" s="78">
        <v>1</v>
      </c>
      <c r="M26" s="258">
        <v>5.7299999999999997E-2</v>
      </c>
      <c r="N26" s="86">
        <f t="shared" si="10"/>
        <v>-4.3528622695320181E-3</v>
      </c>
      <c r="O26" s="86">
        <f t="shared" si="7"/>
        <v>0</v>
      </c>
      <c r="P26" s="265">
        <f t="shared" si="8"/>
        <v>5.9999999999999637E-4</v>
      </c>
      <c r="Q26" s="136"/>
      <c r="R26" s="170"/>
      <c r="S26" s="139"/>
    </row>
    <row r="27" spans="1:23" s="138" customFormat="1" ht="12.95" customHeight="1">
      <c r="A27" s="351">
        <v>19</v>
      </c>
      <c r="B27" s="262" t="s">
        <v>41</v>
      </c>
      <c r="C27" s="353" t="s">
        <v>42</v>
      </c>
      <c r="D27" s="72">
        <v>940587439.35000002</v>
      </c>
      <c r="E27" s="225">
        <v>8.6400000000000005E-2</v>
      </c>
      <c r="F27" s="78">
        <v>100</v>
      </c>
      <c r="G27" s="78">
        <v>100</v>
      </c>
      <c r="H27" s="258">
        <v>8.5599999999999996E-2</v>
      </c>
      <c r="I27" s="72">
        <v>967247939.35000002</v>
      </c>
      <c r="J27" s="223">
        <f t="shared" si="9"/>
        <v>1.5863893778843732E-3</v>
      </c>
      <c r="K27" s="78">
        <v>100</v>
      </c>
      <c r="L27" s="78">
        <v>100</v>
      </c>
      <c r="M27" s="258">
        <v>8.1900000000000001E-2</v>
      </c>
      <c r="N27" s="86">
        <f t="shared" si="10"/>
        <v>2.8344520546036568E-2</v>
      </c>
      <c r="O27" s="86">
        <f t="shared" si="7"/>
        <v>0</v>
      </c>
      <c r="P27" s="265">
        <f t="shared" si="8"/>
        <v>-3.699999999999995E-3</v>
      </c>
      <c r="Q27" s="136"/>
      <c r="R27" s="170"/>
      <c r="S27" s="146"/>
    </row>
    <row r="28" spans="1:23" s="138" customFormat="1" ht="12.95" customHeight="1">
      <c r="A28" s="351">
        <v>20</v>
      </c>
      <c r="B28" s="262" t="s">
        <v>8</v>
      </c>
      <c r="C28" s="353" t="s">
        <v>20</v>
      </c>
      <c r="D28" s="72">
        <v>69469086927.020004</v>
      </c>
      <c r="E28" s="225">
        <v>6.54E-2</v>
      </c>
      <c r="F28" s="78">
        <v>1</v>
      </c>
      <c r="G28" s="78">
        <v>1</v>
      </c>
      <c r="H28" s="258">
        <v>5.5500000000000001E-2</v>
      </c>
      <c r="I28" s="72">
        <v>68871723447.199997</v>
      </c>
      <c r="J28" s="223">
        <f t="shared" si="9"/>
        <v>0.11295694316666129</v>
      </c>
      <c r="K28" s="78">
        <v>1</v>
      </c>
      <c r="L28" s="78">
        <v>1</v>
      </c>
      <c r="M28" s="258">
        <v>5.7500000000000002E-2</v>
      </c>
      <c r="N28" s="86">
        <f t="shared" si="10"/>
        <v>-8.5989827453405426E-3</v>
      </c>
      <c r="O28" s="86">
        <f t="shared" si="7"/>
        <v>0</v>
      </c>
      <c r="P28" s="265">
        <f t="shared" si="8"/>
        <v>2.0000000000000018E-3</v>
      </c>
      <c r="Q28" s="136"/>
      <c r="R28" s="181"/>
      <c r="S28" s="139"/>
    </row>
    <row r="29" spans="1:23" s="138" customFormat="1" ht="12.95" customHeight="1">
      <c r="A29" s="351">
        <v>21</v>
      </c>
      <c r="B29" s="262" t="s">
        <v>61</v>
      </c>
      <c r="C29" s="353" t="s">
        <v>62</v>
      </c>
      <c r="D29" s="72">
        <v>2119623565.28</v>
      </c>
      <c r="E29" s="225">
        <v>6.4500000000000002E-2</v>
      </c>
      <c r="F29" s="78">
        <v>10</v>
      </c>
      <c r="G29" s="78">
        <v>10</v>
      </c>
      <c r="H29" s="258">
        <v>6.3399999999999998E-2</v>
      </c>
      <c r="I29" s="72">
        <v>2082046887.8800001</v>
      </c>
      <c r="J29" s="223">
        <f t="shared" si="9"/>
        <v>3.4147780861747343E-3</v>
      </c>
      <c r="K29" s="78">
        <v>10</v>
      </c>
      <c r="L29" s="78">
        <v>10</v>
      </c>
      <c r="M29" s="258">
        <v>6.2399999999999997E-2</v>
      </c>
      <c r="N29" s="86">
        <f t="shared" si="10"/>
        <v>-1.7727995675985053E-2</v>
      </c>
      <c r="O29" s="86">
        <f t="shared" si="7"/>
        <v>0</v>
      </c>
      <c r="P29" s="265">
        <f t="shared" si="8"/>
        <v>-1.0000000000000009E-3</v>
      </c>
      <c r="Q29" s="136"/>
      <c r="R29" s="170"/>
      <c r="S29" s="176"/>
      <c r="T29" s="394"/>
      <c r="U29" s="394"/>
    </row>
    <row r="30" spans="1:23" s="138" customFormat="1" ht="12.95" customHeight="1">
      <c r="A30" s="351">
        <v>22</v>
      </c>
      <c r="B30" s="262" t="s">
        <v>89</v>
      </c>
      <c r="C30" s="353" t="s">
        <v>91</v>
      </c>
      <c r="D30" s="72">
        <v>33934723882.060001</v>
      </c>
      <c r="E30" s="225">
        <v>6.9800000000000001E-2</v>
      </c>
      <c r="F30" s="78">
        <v>1</v>
      </c>
      <c r="G30" s="78">
        <v>1</v>
      </c>
      <c r="H30" s="258">
        <v>5.8999999999999997E-2</v>
      </c>
      <c r="I30" s="72">
        <v>33984972843.240002</v>
      </c>
      <c r="J30" s="223">
        <f t="shared" si="9"/>
        <v>5.5738965918537026E-2</v>
      </c>
      <c r="K30" s="78">
        <v>1</v>
      </c>
      <c r="L30" s="78">
        <v>1</v>
      </c>
      <c r="M30" s="258">
        <v>5.9900000000000002E-2</v>
      </c>
      <c r="N30" s="86">
        <f t="shared" si="10"/>
        <v>1.4807535005925013E-3</v>
      </c>
      <c r="O30" s="86">
        <f t="shared" si="7"/>
        <v>0</v>
      </c>
      <c r="P30" s="265">
        <f t="shared" si="8"/>
        <v>9.0000000000000496E-4</v>
      </c>
      <c r="Q30" s="136"/>
      <c r="R30" s="170"/>
      <c r="S30" s="139"/>
      <c r="T30" s="392"/>
      <c r="U30" s="392"/>
    </row>
    <row r="31" spans="1:23" s="138" customFormat="1" ht="12.95" customHeight="1">
      <c r="A31" s="351">
        <v>23</v>
      </c>
      <c r="B31" s="262" t="s">
        <v>96</v>
      </c>
      <c r="C31" s="353" t="s">
        <v>95</v>
      </c>
      <c r="D31" s="72">
        <v>2350488958.7600002</v>
      </c>
      <c r="E31" s="225">
        <v>4.2599999999999999E-2</v>
      </c>
      <c r="F31" s="78">
        <v>100</v>
      </c>
      <c r="G31" s="78">
        <v>100</v>
      </c>
      <c r="H31" s="258">
        <v>5.28E-2</v>
      </c>
      <c r="I31" s="72">
        <v>2277085044.1176271</v>
      </c>
      <c r="J31" s="223">
        <f t="shared" si="9"/>
        <v>3.7346613826389776E-3</v>
      </c>
      <c r="K31" s="78">
        <v>100</v>
      </c>
      <c r="L31" s="78">
        <v>100</v>
      </c>
      <c r="M31" s="258">
        <v>5.3999999999999999E-2</v>
      </c>
      <c r="N31" s="86">
        <f>((I31-D31)/D31)</f>
        <v>-3.1229210572891734E-2</v>
      </c>
      <c r="O31" s="86">
        <f t="shared" si="7"/>
        <v>0</v>
      </c>
      <c r="P31" s="265">
        <f t="shared" si="8"/>
        <v>1.1999999999999997E-3</v>
      </c>
      <c r="Q31" s="136"/>
      <c r="R31" s="170"/>
      <c r="S31" s="139"/>
      <c r="T31" s="393"/>
      <c r="U31" s="393"/>
    </row>
    <row r="32" spans="1:23" s="138" customFormat="1" ht="12.95" customHeight="1">
      <c r="A32" s="351">
        <v>24</v>
      </c>
      <c r="B32" s="262" t="s">
        <v>97</v>
      </c>
      <c r="C32" s="353" t="s">
        <v>98</v>
      </c>
      <c r="D32" s="72">
        <v>5129659367.1099997</v>
      </c>
      <c r="E32" s="225">
        <v>7.0599999999999996E-2</v>
      </c>
      <c r="F32" s="78">
        <v>100</v>
      </c>
      <c r="G32" s="78">
        <v>100</v>
      </c>
      <c r="H32" s="258">
        <v>8.7499999999999994E-2</v>
      </c>
      <c r="I32" s="72">
        <v>5075278882.5500002</v>
      </c>
      <c r="J32" s="223">
        <f t="shared" si="9"/>
        <v>8.3239965488980921E-3</v>
      </c>
      <c r="K32" s="78">
        <v>100</v>
      </c>
      <c r="L32" s="78">
        <v>100</v>
      </c>
      <c r="M32" s="258">
        <v>6.5500000000000003E-2</v>
      </c>
      <c r="N32" s="86">
        <f t="shared" si="10"/>
        <v>-1.0601188240426362E-2</v>
      </c>
      <c r="O32" s="86">
        <f t="shared" si="7"/>
        <v>0</v>
      </c>
      <c r="P32" s="265">
        <f t="shared" si="8"/>
        <v>-2.1999999999999992E-2</v>
      </c>
      <c r="Q32" s="136"/>
      <c r="R32" s="170"/>
      <c r="S32" s="139"/>
    </row>
    <row r="33" spans="1:21" s="138" customFormat="1" ht="12.95" customHeight="1">
      <c r="A33" s="351">
        <v>25</v>
      </c>
      <c r="B33" s="262" t="s">
        <v>99</v>
      </c>
      <c r="C33" s="353" t="s">
        <v>104</v>
      </c>
      <c r="D33" s="72">
        <v>713448786.61000001</v>
      </c>
      <c r="E33" s="225">
        <v>6.6600000000000006E-2</v>
      </c>
      <c r="F33" s="78">
        <v>10</v>
      </c>
      <c r="G33" s="78">
        <v>10</v>
      </c>
      <c r="H33" s="258">
        <v>6.1199999999999997E-2</v>
      </c>
      <c r="I33" s="72">
        <v>718293918.96000004</v>
      </c>
      <c r="J33" s="223">
        <f t="shared" si="9"/>
        <v>1.1780783363599964E-3</v>
      </c>
      <c r="K33" s="78">
        <v>10</v>
      </c>
      <c r="L33" s="78">
        <v>10</v>
      </c>
      <c r="M33" s="258">
        <v>6.1699999999999998E-2</v>
      </c>
      <c r="N33" s="86">
        <f t="shared" si="10"/>
        <v>6.7911424631079643E-3</v>
      </c>
      <c r="O33" s="86">
        <f t="shared" si="7"/>
        <v>0</v>
      </c>
      <c r="P33" s="265">
        <f t="shared" si="8"/>
        <v>5.0000000000000044E-4</v>
      </c>
      <c r="Q33" s="136"/>
      <c r="R33" s="174"/>
      <c r="S33" s="186"/>
    </row>
    <row r="34" spans="1:21" s="138" customFormat="1" ht="12.95" customHeight="1">
      <c r="A34" s="351">
        <v>26</v>
      </c>
      <c r="B34" s="262" t="s">
        <v>13</v>
      </c>
      <c r="C34" s="353" t="s">
        <v>106</v>
      </c>
      <c r="D34" s="72">
        <v>2186239653.71</v>
      </c>
      <c r="E34" s="225">
        <v>5.3699999999999998E-2</v>
      </c>
      <c r="F34" s="78">
        <v>100</v>
      </c>
      <c r="G34" s="78">
        <v>100</v>
      </c>
      <c r="H34" s="258">
        <v>5.6599999999999998E-2</v>
      </c>
      <c r="I34" s="72">
        <v>2552284623.2399998</v>
      </c>
      <c r="J34" s="223">
        <f t="shared" si="9"/>
        <v>4.1860179287292838E-3</v>
      </c>
      <c r="K34" s="78">
        <v>100</v>
      </c>
      <c r="L34" s="78">
        <v>100</v>
      </c>
      <c r="M34" s="258">
        <v>6.8099999999999994E-2</v>
      </c>
      <c r="N34" s="86">
        <f t="shared" si="10"/>
        <v>0.16743131015340865</v>
      </c>
      <c r="O34" s="86">
        <f t="shared" ref="O34:O39" si="11">((L34-G34)/G34)</f>
        <v>0</v>
      </c>
      <c r="P34" s="265">
        <f t="shared" si="8"/>
        <v>1.1499999999999996E-2</v>
      </c>
      <c r="Q34" s="136"/>
      <c r="R34" s="187"/>
      <c r="S34" s="139"/>
      <c r="T34" s="394"/>
      <c r="U34" s="394"/>
    </row>
    <row r="35" spans="1:21" s="138" customFormat="1" ht="12.95" customHeight="1">
      <c r="A35" s="351">
        <v>27</v>
      </c>
      <c r="B35" s="262" t="s">
        <v>53</v>
      </c>
      <c r="C35" s="353" t="s">
        <v>107</v>
      </c>
      <c r="D35" s="72">
        <v>18245587656.139999</v>
      </c>
      <c r="E35" s="225">
        <v>4.7199999999999999E-2</v>
      </c>
      <c r="F35" s="78">
        <v>100</v>
      </c>
      <c r="G35" s="78">
        <v>100</v>
      </c>
      <c r="H35" s="258">
        <v>4.6899999999999997E-2</v>
      </c>
      <c r="I35" s="72">
        <v>18198098212.27</v>
      </c>
      <c r="J35" s="223">
        <f t="shared" si="9"/>
        <v>2.984681437630372E-2</v>
      </c>
      <c r="K35" s="78">
        <v>100</v>
      </c>
      <c r="L35" s="78">
        <v>100</v>
      </c>
      <c r="M35" s="258">
        <v>4.6899999999999997E-2</v>
      </c>
      <c r="N35" s="86">
        <f t="shared" si="10"/>
        <v>-2.6027905905249261E-3</v>
      </c>
      <c r="O35" s="86">
        <f t="shared" si="11"/>
        <v>0</v>
      </c>
      <c r="P35" s="265">
        <f t="shared" si="8"/>
        <v>0</v>
      </c>
      <c r="Q35" s="136"/>
      <c r="R35" s="170"/>
      <c r="S35" s="148"/>
    </row>
    <row r="36" spans="1:21" s="138" customFormat="1" ht="12.95" customHeight="1">
      <c r="A36" s="351">
        <v>28</v>
      </c>
      <c r="B36" s="262" t="s">
        <v>108</v>
      </c>
      <c r="C36" s="353" t="s">
        <v>110</v>
      </c>
      <c r="D36" s="72">
        <v>11629166879.25</v>
      </c>
      <c r="E36" s="225">
        <v>4.5100000000000001E-2</v>
      </c>
      <c r="F36" s="74">
        <v>100</v>
      </c>
      <c r="G36" s="74">
        <v>100</v>
      </c>
      <c r="H36" s="258">
        <v>4.7100000000000003E-2</v>
      </c>
      <c r="I36" s="72">
        <v>11564590267.950001</v>
      </c>
      <c r="J36" s="223">
        <f t="shared" si="9"/>
        <v>1.8967156624794188E-2</v>
      </c>
      <c r="K36" s="74">
        <v>100</v>
      </c>
      <c r="L36" s="74">
        <v>100</v>
      </c>
      <c r="M36" s="258">
        <v>4.5999999999999999E-2</v>
      </c>
      <c r="N36" s="86">
        <f t="shared" si="10"/>
        <v>-5.5529868966988265E-3</v>
      </c>
      <c r="O36" s="86">
        <f t="shared" si="11"/>
        <v>0</v>
      </c>
      <c r="P36" s="265">
        <f t="shared" si="8"/>
        <v>-1.1000000000000038E-3</v>
      </c>
      <c r="Q36" s="136"/>
      <c r="R36" s="170"/>
      <c r="S36" s="149"/>
    </row>
    <row r="37" spans="1:21" s="138" customFormat="1" ht="12.95" customHeight="1">
      <c r="A37" s="351">
        <v>29</v>
      </c>
      <c r="B37" s="262" t="s">
        <v>108</v>
      </c>
      <c r="C37" s="353" t="s">
        <v>109</v>
      </c>
      <c r="D37" s="72">
        <v>389177103.22000003</v>
      </c>
      <c r="E37" s="225">
        <v>5.2900000000000003E-2</v>
      </c>
      <c r="F37" s="74">
        <v>1000000</v>
      </c>
      <c r="G37" s="74">
        <v>1000000</v>
      </c>
      <c r="H37" s="258">
        <v>5.91E-2</v>
      </c>
      <c r="I37" s="72">
        <v>388520336.02999997</v>
      </c>
      <c r="J37" s="223">
        <f t="shared" si="9"/>
        <v>6.3721462625627176E-4</v>
      </c>
      <c r="K37" s="74">
        <v>1000000</v>
      </c>
      <c r="L37" s="74">
        <v>1000000</v>
      </c>
      <c r="M37" s="258">
        <v>5.4300000000000001E-2</v>
      </c>
      <c r="N37" s="86">
        <f t="shared" si="10"/>
        <v>-1.6875792141059999E-3</v>
      </c>
      <c r="O37" s="86">
        <f t="shared" si="11"/>
        <v>0</v>
      </c>
      <c r="P37" s="265">
        <f t="shared" si="8"/>
        <v>-4.7999999999999987E-3</v>
      </c>
      <c r="Q37" s="136"/>
      <c r="R37" s="170"/>
      <c r="S37" s="148"/>
    </row>
    <row r="38" spans="1:21" s="138" customFormat="1" ht="12.95" customHeight="1">
      <c r="A38" s="351">
        <v>30</v>
      </c>
      <c r="B38" s="262" t="s">
        <v>118</v>
      </c>
      <c r="C38" s="353" t="s">
        <v>119</v>
      </c>
      <c r="D38" s="72">
        <v>5403760884.0699997</v>
      </c>
      <c r="E38" s="225">
        <v>6.3E-2</v>
      </c>
      <c r="F38" s="78">
        <v>1</v>
      </c>
      <c r="G38" s="78">
        <v>1</v>
      </c>
      <c r="H38" s="258">
        <v>5.5800000000000002E-2</v>
      </c>
      <c r="I38" s="72">
        <v>5050052409.3100004</v>
      </c>
      <c r="J38" s="223">
        <f t="shared" si="9"/>
        <v>8.2826224528040615E-3</v>
      </c>
      <c r="K38" s="78">
        <v>1</v>
      </c>
      <c r="L38" s="78">
        <v>1</v>
      </c>
      <c r="M38" s="258">
        <v>5.4699999999999999E-2</v>
      </c>
      <c r="N38" s="86">
        <f t="shared" si="10"/>
        <v>-6.5455981925979193E-2</v>
      </c>
      <c r="O38" s="86">
        <f t="shared" si="11"/>
        <v>0</v>
      </c>
      <c r="P38" s="265">
        <f t="shared" si="8"/>
        <v>-1.1000000000000038E-3</v>
      </c>
      <c r="Q38" s="136"/>
      <c r="R38" s="170"/>
      <c r="S38" s="148"/>
      <c r="T38" s="150"/>
    </row>
    <row r="39" spans="1:21" s="138" customFormat="1" ht="12.95" customHeight="1">
      <c r="A39" s="351">
        <v>31</v>
      </c>
      <c r="B39" s="262" t="s">
        <v>16</v>
      </c>
      <c r="C39" s="353" t="s">
        <v>124</v>
      </c>
      <c r="D39" s="72">
        <v>17370949116.990002</v>
      </c>
      <c r="E39" s="225">
        <v>5.9200000000000003E-2</v>
      </c>
      <c r="F39" s="78">
        <v>1</v>
      </c>
      <c r="G39" s="78">
        <v>1</v>
      </c>
      <c r="H39" s="258">
        <v>5.3900000000000003E-2</v>
      </c>
      <c r="I39" s="72">
        <v>17353372496.02</v>
      </c>
      <c r="J39" s="223">
        <f t="shared" si="9"/>
        <v>2.846137446067536E-2</v>
      </c>
      <c r="K39" s="78">
        <v>1</v>
      </c>
      <c r="L39" s="78">
        <v>1</v>
      </c>
      <c r="M39" s="258">
        <v>5.3999999999999999E-2</v>
      </c>
      <c r="N39" s="86">
        <f t="shared" si="10"/>
        <v>-1.0118399893768648E-3</v>
      </c>
      <c r="O39" s="86">
        <f t="shared" si="11"/>
        <v>0</v>
      </c>
      <c r="P39" s="265">
        <f t="shared" si="8"/>
        <v>9.9999999999995925E-5</v>
      </c>
      <c r="Q39" s="136"/>
      <c r="R39" s="181"/>
      <c r="S39" s="395"/>
      <c r="T39" s="214"/>
    </row>
    <row r="40" spans="1:21" s="138" customFormat="1" ht="12.95" customHeight="1">
      <c r="A40" s="351">
        <v>32</v>
      </c>
      <c r="B40" s="262" t="s">
        <v>65</v>
      </c>
      <c r="C40" s="353" t="s">
        <v>127</v>
      </c>
      <c r="D40" s="72">
        <v>585912157.58000004</v>
      </c>
      <c r="E40" s="225">
        <v>7.9600000000000004E-2</v>
      </c>
      <c r="F40" s="78">
        <v>100</v>
      </c>
      <c r="G40" s="78">
        <v>100</v>
      </c>
      <c r="H40" s="258">
        <v>8.4000000000000005E-2</v>
      </c>
      <c r="I40" s="72">
        <v>587556882.46000004</v>
      </c>
      <c r="J40" s="223">
        <f t="shared" si="9"/>
        <v>9.6365570741228706E-4</v>
      </c>
      <c r="K40" s="78">
        <v>100</v>
      </c>
      <c r="L40" s="78">
        <v>100</v>
      </c>
      <c r="M40" s="258">
        <v>8.4400000000000003E-2</v>
      </c>
      <c r="N40" s="135">
        <f t="shared" ref="N40:N51" si="12">((I40-D40)/D40)</f>
        <v>2.807118539395431E-3</v>
      </c>
      <c r="O40" s="135">
        <f t="shared" ref="O40:O51" si="13">((L40-G40)/G40)</f>
        <v>0</v>
      </c>
      <c r="P40" s="265">
        <f t="shared" si="8"/>
        <v>3.9999999999999758E-4</v>
      </c>
      <c r="Q40" s="136"/>
      <c r="R40" s="183"/>
      <c r="S40" s="395"/>
      <c r="T40" s="214"/>
    </row>
    <row r="41" spans="1:21" s="138" customFormat="1" ht="12.95" customHeight="1">
      <c r="A41" s="351">
        <v>33</v>
      </c>
      <c r="B41" s="262" t="s">
        <v>146</v>
      </c>
      <c r="C41" s="353" t="s">
        <v>134</v>
      </c>
      <c r="D41" s="72">
        <v>4544151460.1499996</v>
      </c>
      <c r="E41" s="225">
        <v>4.8399999999999999E-2</v>
      </c>
      <c r="F41" s="78">
        <v>1</v>
      </c>
      <c r="G41" s="78">
        <v>1</v>
      </c>
      <c r="H41" s="258">
        <v>5.2999999999999999E-2</v>
      </c>
      <c r="I41" s="72">
        <v>4408389376.8599997</v>
      </c>
      <c r="J41" s="223">
        <f t="shared" si="9"/>
        <v>7.2302269113425684E-3</v>
      </c>
      <c r="K41" s="78">
        <v>1</v>
      </c>
      <c r="L41" s="78">
        <v>1</v>
      </c>
      <c r="M41" s="258">
        <v>4.6300000000000001E-2</v>
      </c>
      <c r="N41" s="135">
        <f t="shared" si="12"/>
        <v>-2.987622320263034E-2</v>
      </c>
      <c r="O41" s="135">
        <f t="shared" si="13"/>
        <v>0</v>
      </c>
      <c r="P41" s="265">
        <f t="shared" si="8"/>
        <v>-6.6999999999999976E-3</v>
      </c>
      <c r="Q41" s="136"/>
      <c r="R41" s="174"/>
      <c r="S41" s="148"/>
    </row>
    <row r="42" spans="1:21" s="138" customFormat="1" ht="12.95" customHeight="1">
      <c r="A42" s="351">
        <v>34</v>
      </c>
      <c r="B42" s="262" t="s">
        <v>195</v>
      </c>
      <c r="C42" s="353" t="s">
        <v>135</v>
      </c>
      <c r="D42" s="72">
        <v>622213628.72000003</v>
      </c>
      <c r="E42" s="225">
        <v>4.9799999999999997E-2</v>
      </c>
      <c r="F42" s="78">
        <v>10</v>
      </c>
      <c r="G42" s="78">
        <v>10</v>
      </c>
      <c r="H42" s="258">
        <v>4.6699999999999998E-2</v>
      </c>
      <c r="I42" s="72">
        <v>654524958.94000006</v>
      </c>
      <c r="J42" s="223">
        <f t="shared" si="9"/>
        <v>1.0734904673153302E-3</v>
      </c>
      <c r="K42" s="78">
        <v>10</v>
      </c>
      <c r="L42" s="78">
        <v>10</v>
      </c>
      <c r="M42" s="258">
        <v>4.6699999999999998E-2</v>
      </c>
      <c r="N42" s="135">
        <f t="shared" si="12"/>
        <v>5.1929640767383975E-2</v>
      </c>
      <c r="O42" s="86">
        <f t="shared" si="13"/>
        <v>0</v>
      </c>
      <c r="P42" s="265">
        <f t="shared" si="8"/>
        <v>0</v>
      </c>
      <c r="Q42" s="136"/>
      <c r="R42" s="170"/>
      <c r="S42" s="188"/>
      <c r="T42" s="214"/>
    </row>
    <row r="43" spans="1:21" s="138" customFormat="1" ht="12.95" customHeight="1">
      <c r="A43" s="351">
        <v>35</v>
      </c>
      <c r="B43" s="262" t="s">
        <v>43</v>
      </c>
      <c r="C43" s="353" t="s">
        <v>145</v>
      </c>
      <c r="D43" s="72">
        <v>616515204.16999996</v>
      </c>
      <c r="E43" s="225">
        <v>2.2200000000000001E-2</v>
      </c>
      <c r="F43" s="78">
        <v>1</v>
      </c>
      <c r="G43" s="78">
        <v>1</v>
      </c>
      <c r="H43" s="258">
        <v>5.2699999999999997E-2</v>
      </c>
      <c r="I43" s="72">
        <v>618701675.23000002</v>
      </c>
      <c r="J43" s="223">
        <f t="shared" si="9"/>
        <v>1.0147364762789961E-3</v>
      </c>
      <c r="K43" s="78">
        <v>1</v>
      </c>
      <c r="L43" s="78">
        <v>1</v>
      </c>
      <c r="M43" s="258">
        <v>5.2699999999999997E-2</v>
      </c>
      <c r="N43" s="86">
        <f t="shared" si="12"/>
        <v>3.5464998190006636E-3</v>
      </c>
      <c r="O43" s="86">
        <f t="shared" si="13"/>
        <v>0</v>
      </c>
      <c r="P43" s="265">
        <f t="shared" si="8"/>
        <v>0</v>
      </c>
      <c r="Q43" s="136"/>
      <c r="R43" s="170"/>
      <c r="S43" s="188"/>
      <c r="T43" s="214"/>
    </row>
    <row r="44" spans="1:21" s="138" customFormat="1" ht="12.95" customHeight="1">
      <c r="A44" s="351">
        <v>36</v>
      </c>
      <c r="B44" s="262" t="s">
        <v>10</v>
      </c>
      <c r="C44" s="353" t="s">
        <v>183</v>
      </c>
      <c r="D44" s="72">
        <v>5777252331.8000002</v>
      </c>
      <c r="E44" s="225">
        <v>6.1269999999999998E-2</v>
      </c>
      <c r="F44" s="78">
        <v>100</v>
      </c>
      <c r="G44" s="78">
        <v>100</v>
      </c>
      <c r="H44" s="258">
        <v>6.0150000000000002E-2</v>
      </c>
      <c r="I44" s="72">
        <v>5752325001.8599997</v>
      </c>
      <c r="J44" s="223">
        <f t="shared" si="9"/>
        <v>9.4344241117968013E-3</v>
      </c>
      <c r="K44" s="78">
        <v>100</v>
      </c>
      <c r="L44" s="78">
        <v>100</v>
      </c>
      <c r="M44" s="258">
        <v>6.1839999999999999E-2</v>
      </c>
      <c r="N44" s="86">
        <f t="shared" si="12"/>
        <v>-4.314737959910781E-3</v>
      </c>
      <c r="O44" s="86">
        <f t="shared" si="13"/>
        <v>0</v>
      </c>
      <c r="P44" s="265">
        <f t="shared" si="8"/>
        <v>1.6899999999999971E-3</v>
      </c>
      <c r="Q44" s="136"/>
      <c r="R44" s="170"/>
      <c r="S44" s="148"/>
    </row>
    <row r="45" spans="1:21" s="138" customFormat="1" ht="12.95" customHeight="1">
      <c r="A45" s="351">
        <v>37</v>
      </c>
      <c r="B45" s="262" t="s">
        <v>147</v>
      </c>
      <c r="C45" s="353" t="s">
        <v>148</v>
      </c>
      <c r="D45" s="72">
        <v>298143461.10000002</v>
      </c>
      <c r="E45" s="225">
        <v>7.0000000000000007E-2</v>
      </c>
      <c r="F45" s="78">
        <v>1</v>
      </c>
      <c r="G45" s="78">
        <v>1</v>
      </c>
      <c r="H45" s="258" t="s">
        <v>267</v>
      </c>
      <c r="I45" s="72">
        <v>299596313.58999997</v>
      </c>
      <c r="J45" s="223">
        <f t="shared" si="9"/>
        <v>4.9136978244883312E-4</v>
      </c>
      <c r="K45" s="78">
        <v>1</v>
      </c>
      <c r="L45" s="78">
        <v>1</v>
      </c>
      <c r="M45" s="258">
        <v>6.1100000000000002E-2</v>
      </c>
      <c r="N45" s="86">
        <f t="shared" si="12"/>
        <v>4.8729980011624338E-3</v>
      </c>
      <c r="O45" s="86">
        <f t="shared" si="13"/>
        <v>0</v>
      </c>
      <c r="P45" s="265" t="e">
        <f t="shared" si="8"/>
        <v>#VALUE!</v>
      </c>
      <c r="Q45" s="136"/>
      <c r="R45" s="170"/>
      <c r="S45" s="148"/>
    </row>
    <row r="46" spans="1:21" s="138" customFormat="1" ht="12.95" customHeight="1">
      <c r="A46" s="351">
        <v>38</v>
      </c>
      <c r="B46" s="262" t="s">
        <v>149</v>
      </c>
      <c r="C46" s="353" t="s">
        <v>151</v>
      </c>
      <c r="D46" s="72">
        <v>363685099.97000003</v>
      </c>
      <c r="E46" s="225">
        <v>2.0000000000000001E-4</v>
      </c>
      <c r="F46" s="78">
        <v>100</v>
      </c>
      <c r="G46" s="78">
        <v>100</v>
      </c>
      <c r="H46" s="258">
        <v>1E-4</v>
      </c>
      <c r="I46" s="72">
        <v>338880716.37</v>
      </c>
      <c r="J46" s="223">
        <f t="shared" si="9"/>
        <v>5.5580037645826903E-4</v>
      </c>
      <c r="K46" s="78">
        <v>100</v>
      </c>
      <c r="L46" s="78">
        <v>100</v>
      </c>
      <c r="M46" s="258">
        <v>1.2E-4</v>
      </c>
      <c r="N46" s="86">
        <f t="shared" si="12"/>
        <v>-6.8202914010076596E-2</v>
      </c>
      <c r="O46" s="86">
        <f t="shared" si="13"/>
        <v>0</v>
      </c>
      <c r="P46" s="265">
        <f t="shared" si="8"/>
        <v>1.9999999999999998E-5</v>
      </c>
      <c r="Q46" s="136"/>
      <c r="R46" s="181"/>
      <c r="S46" s="148"/>
    </row>
    <row r="47" spans="1:21" s="138" customFormat="1" ht="12.95" customHeight="1">
      <c r="A47" s="351">
        <v>39</v>
      </c>
      <c r="B47" s="262" t="s">
        <v>163</v>
      </c>
      <c r="C47" s="353" t="s">
        <v>164</v>
      </c>
      <c r="D47" s="72">
        <v>112873346.17</v>
      </c>
      <c r="E47" s="225">
        <v>5.3145060299999998E-2</v>
      </c>
      <c r="F47" s="78">
        <v>1</v>
      </c>
      <c r="G47" s="78">
        <v>1</v>
      </c>
      <c r="H47" s="258">
        <v>8.3117759999999999E-2</v>
      </c>
      <c r="I47" s="72">
        <v>112326195.34999999</v>
      </c>
      <c r="J47" s="223">
        <f t="shared" si="9"/>
        <v>1.8422689355239417E-4</v>
      </c>
      <c r="K47" s="78">
        <v>1</v>
      </c>
      <c r="L47" s="78">
        <v>1</v>
      </c>
      <c r="M47" s="258">
        <v>8.3713015102440752E-2</v>
      </c>
      <c r="N47" s="86">
        <f t="shared" si="12"/>
        <v>-4.8474758529435001E-3</v>
      </c>
      <c r="O47" s="86">
        <f t="shared" si="13"/>
        <v>0</v>
      </c>
      <c r="P47" s="265">
        <f t="shared" si="8"/>
        <v>5.9525510244075319E-4</v>
      </c>
      <c r="Q47" s="136"/>
      <c r="R47" s="181"/>
      <c r="S47" s="148"/>
    </row>
    <row r="48" spans="1:21" s="138" customFormat="1" ht="12.95" customHeight="1">
      <c r="A48" s="351">
        <v>40</v>
      </c>
      <c r="B48" s="262" t="s">
        <v>117</v>
      </c>
      <c r="C48" s="353" t="s">
        <v>173</v>
      </c>
      <c r="D48" s="72">
        <v>1392649903.4000001</v>
      </c>
      <c r="E48" s="225">
        <v>6.4199999999999993E-2</v>
      </c>
      <c r="F48" s="78">
        <v>1</v>
      </c>
      <c r="G48" s="78">
        <v>1</v>
      </c>
      <c r="H48" s="258">
        <v>6.3500000000000001E-2</v>
      </c>
      <c r="I48" s="72">
        <v>1400606185.5699999</v>
      </c>
      <c r="J48" s="223">
        <f t="shared" si="9"/>
        <v>2.2971429402894772E-3</v>
      </c>
      <c r="K48" s="78">
        <v>1</v>
      </c>
      <c r="L48" s="78">
        <v>1</v>
      </c>
      <c r="M48" s="258">
        <v>6.3200000000000006E-2</v>
      </c>
      <c r="N48" s="86">
        <f t="shared" si="12"/>
        <v>5.7130526132773635E-3</v>
      </c>
      <c r="O48" s="86">
        <f t="shared" si="13"/>
        <v>0</v>
      </c>
      <c r="P48" s="265">
        <f t="shared" si="8"/>
        <v>-2.9999999999999472E-4</v>
      </c>
      <c r="Q48" s="136"/>
      <c r="R48" s="170"/>
      <c r="S48" s="148"/>
    </row>
    <row r="49" spans="1:21" s="138" customFormat="1" ht="12.95" customHeight="1">
      <c r="A49" s="351">
        <v>41</v>
      </c>
      <c r="B49" s="262" t="s">
        <v>175</v>
      </c>
      <c r="C49" s="353" t="s">
        <v>178</v>
      </c>
      <c r="D49" s="72">
        <v>150971191.47</v>
      </c>
      <c r="E49" s="225">
        <v>2.9985000000000001E-2</v>
      </c>
      <c r="F49" s="78">
        <v>1</v>
      </c>
      <c r="G49" s="78">
        <v>1</v>
      </c>
      <c r="H49" s="258">
        <v>1.7765E-2</v>
      </c>
      <c r="I49" s="72">
        <v>150921191.78</v>
      </c>
      <c r="J49" s="223">
        <f t="shared" si="9"/>
        <v>2.4752678790748809E-4</v>
      </c>
      <c r="K49" s="78">
        <v>1</v>
      </c>
      <c r="L49" s="78">
        <v>1</v>
      </c>
      <c r="M49" s="258">
        <v>3.3966000000000003E-2</v>
      </c>
      <c r="N49" s="86">
        <f t="shared" si="12"/>
        <v>-3.3118696032768095E-4</v>
      </c>
      <c r="O49" s="86">
        <f t="shared" si="13"/>
        <v>0</v>
      </c>
      <c r="P49" s="265">
        <f t="shared" si="8"/>
        <v>1.6201000000000004E-2</v>
      </c>
      <c r="Q49" s="136"/>
      <c r="R49" s="170"/>
      <c r="S49" s="148"/>
    </row>
    <row r="50" spans="1:21" s="138" customFormat="1" ht="12.95" customHeight="1">
      <c r="A50" s="351">
        <v>42</v>
      </c>
      <c r="B50" s="262" t="s">
        <v>188</v>
      </c>
      <c r="C50" s="353" t="s">
        <v>189</v>
      </c>
      <c r="D50" s="72">
        <v>933939383.92999995</v>
      </c>
      <c r="E50" s="225">
        <v>9.0300000000000005E-2</v>
      </c>
      <c r="F50" s="78">
        <v>1</v>
      </c>
      <c r="G50" s="78">
        <v>1</v>
      </c>
      <c r="H50" s="258">
        <v>8.3500000000000005E-2</v>
      </c>
      <c r="I50" s="72">
        <v>936003840.04999995</v>
      </c>
      <c r="J50" s="223">
        <f t="shared" si="9"/>
        <v>1.5351457357584534E-3</v>
      </c>
      <c r="K50" s="78">
        <v>1</v>
      </c>
      <c r="L50" s="78">
        <v>1</v>
      </c>
      <c r="M50" s="258">
        <v>8.2600000000000007E-2</v>
      </c>
      <c r="N50" s="86">
        <f t="shared" si="12"/>
        <v>2.2104819172662051E-3</v>
      </c>
      <c r="O50" s="86">
        <f t="shared" si="13"/>
        <v>0</v>
      </c>
      <c r="P50" s="265">
        <f t="shared" si="8"/>
        <v>-8.9999999999999802E-4</v>
      </c>
      <c r="Q50" s="136"/>
      <c r="R50" s="111"/>
      <c r="S50" s="148"/>
    </row>
    <row r="51" spans="1:21" s="138" customFormat="1" ht="12.95" customHeight="1">
      <c r="A51" s="351">
        <v>43</v>
      </c>
      <c r="B51" s="262" t="s">
        <v>198</v>
      </c>
      <c r="C51" s="353" t="s">
        <v>199</v>
      </c>
      <c r="D51" s="72">
        <v>6654408.1900000004</v>
      </c>
      <c r="E51" s="225">
        <v>3.7000000000000002E-3</v>
      </c>
      <c r="F51" s="78">
        <v>100</v>
      </c>
      <c r="G51" s="78">
        <v>100</v>
      </c>
      <c r="H51" s="258">
        <v>-3.8E-3</v>
      </c>
      <c r="I51" s="72">
        <v>6654054.0102985092</v>
      </c>
      <c r="J51" s="223">
        <f t="shared" si="9"/>
        <v>1.0913355482463112E-5</v>
      </c>
      <c r="K51" s="78">
        <v>100</v>
      </c>
      <c r="L51" s="78">
        <v>100</v>
      </c>
      <c r="M51" s="258">
        <v>2.8999999999999998E-3</v>
      </c>
      <c r="N51" s="86">
        <f t="shared" si="12"/>
        <v>-5.322482351225572E-5</v>
      </c>
      <c r="O51" s="86">
        <f t="shared" si="13"/>
        <v>0</v>
      </c>
      <c r="P51" s="265">
        <f t="shared" si="8"/>
        <v>6.6999999999999994E-3</v>
      </c>
      <c r="Q51" s="136"/>
      <c r="S51" s="148"/>
    </row>
    <row r="52" spans="1:21" s="138" customFormat="1" ht="12.95" customHeight="1">
      <c r="A52" s="351">
        <v>44</v>
      </c>
      <c r="B52" s="262" t="s">
        <v>192</v>
      </c>
      <c r="C52" s="353" t="s">
        <v>208</v>
      </c>
      <c r="D52" s="72">
        <v>1056484169</v>
      </c>
      <c r="E52" s="225">
        <v>7.8700000000000006E-2</v>
      </c>
      <c r="F52" s="78">
        <v>100</v>
      </c>
      <c r="G52" s="78">
        <v>100</v>
      </c>
      <c r="H52" s="258">
        <v>8.1500000000000003E-2</v>
      </c>
      <c r="I52" s="72">
        <v>1114615209.3900001</v>
      </c>
      <c r="J52" s="223">
        <f t="shared" si="9"/>
        <v>1.8280873565808982E-3</v>
      </c>
      <c r="K52" s="78">
        <v>100</v>
      </c>
      <c r="L52" s="78">
        <v>100</v>
      </c>
      <c r="M52" s="258">
        <v>8.09E-2</v>
      </c>
      <c r="N52" s="86">
        <f>((I52-D52)/D52)</f>
        <v>5.5023105973299354E-2</v>
      </c>
      <c r="O52" s="86">
        <f>((L52-G52)/G52)</f>
        <v>0</v>
      </c>
      <c r="P52" s="265">
        <f t="shared" si="8"/>
        <v>-6.0000000000000331E-4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612176111572.45996</v>
      </c>
      <c r="E53" s="323">
        <f>(D53/$D$156)</f>
        <v>0.43231511929431909</v>
      </c>
      <c r="F53" s="325"/>
      <c r="G53" s="79"/>
      <c r="H53" s="339"/>
      <c r="I53" s="84">
        <f>SUM(I24:I52)</f>
        <v>609716601002.41772</v>
      </c>
      <c r="J53" s="323">
        <f>(I53/$I$156)</f>
        <v>0.42395981577447089</v>
      </c>
      <c r="K53" s="325"/>
      <c r="L53" s="79"/>
      <c r="M53" s="343"/>
      <c r="N53" s="327">
        <f t="shared" si="10"/>
        <v>-4.017651985348856E-3</v>
      </c>
      <c r="O53" s="327"/>
      <c r="P53" s="328">
        <f t="shared" si="8"/>
        <v>0</v>
      </c>
      <c r="Q53" s="136"/>
    </row>
    <row r="54" spans="1:21" s="138" customFormat="1" ht="4.5" customHeight="1">
      <c r="A54" s="374"/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6"/>
      <c r="Q54" s="136"/>
    </row>
    <row r="55" spans="1:21" s="138" customFormat="1" ht="12.95" customHeight="1">
      <c r="A55" s="377" t="s">
        <v>215</v>
      </c>
      <c r="B55" s="37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9"/>
      <c r="Q55" s="136"/>
      <c r="T55" s="150"/>
      <c r="U55" s="151"/>
    </row>
    <row r="56" spans="1:21" s="138" customFormat="1" ht="12.95" customHeight="1">
      <c r="A56" s="351">
        <v>45</v>
      </c>
      <c r="B56" s="262" t="s">
        <v>6</v>
      </c>
      <c r="C56" s="353" t="s">
        <v>21</v>
      </c>
      <c r="D56" s="80">
        <v>66684002170.870003</v>
      </c>
      <c r="E56" s="223">
        <f>(D56/$D$84)</f>
        <v>0.15821383109194301</v>
      </c>
      <c r="F56" s="81">
        <v>238.36</v>
      </c>
      <c r="G56" s="81">
        <v>238.36</v>
      </c>
      <c r="H56" s="258">
        <v>1.17E-2</v>
      </c>
      <c r="I56" s="80">
        <v>65647507719.129997</v>
      </c>
      <c r="J56" s="223">
        <f>(I56/$I$84)</f>
        <v>0.15367164611141859</v>
      </c>
      <c r="K56" s="81">
        <v>238.49</v>
      </c>
      <c r="L56" s="81">
        <v>238.49</v>
      </c>
      <c r="M56" s="258">
        <v>1.2200000000000001E-2</v>
      </c>
      <c r="N56" s="86">
        <f>((I56-D56)/D56)</f>
        <v>-1.5543374992462344E-2</v>
      </c>
      <c r="O56" s="86">
        <f>((L56-G56)/G56)</f>
        <v>5.4539352240306864E-4</v>
      </c>
      <c r="P56" s="265">
        <f t="shared" ref="P56:P84" si="14">M56-H56</f>
        <v>5.0000000000000044E-4</v>
      </c>
      <c r="Q56" s="136"/>
      <c r="R56" s="170"/>
    </row>
    <row r="57" spans="1:21" s="138" customFormat="1" ht="12.95" customHeight="1">
      <c r="A57" s="351">
        <v>46</v>
      </c>
      <c r="B57" s="262" t="s">
        <v>65</v>
      </c>
      <c r="C57" s="353" t="s">
        <v>22</v>
      </c>
      <c r="D57" s="80">
        <v>1371968427.8900001</v>
      </c>
      <c r="E57" s="223">
        <f t="shared" ref="E57:E83" si="15">(D57/$D$84)</f>
        <v>3.2551192796956728E-3</v>
      </c>
      <c r="F57" s="81">
        <v>319.15280000000001</v>
      </c>
      <c r="G57" s="81">
        <v>319.15280000000001</v>
      </c>
      <c r="H57" s="258">
        <v>9.9000000000000005E-2</v>
      </c>
      <c r="I57" s="80">
        <v>1374587345.6700001</v>
      </c>
      <c r="J57" s="223">
        <f t="shared" ref="J57:J62" si="16">(I57/$I$84)</f>
        <v>3.21771697772282E-3</v>
      </c>
      <c r="K57" s="81">
        <v>319.73869999999999</v>
      </c>
      <c r="L57" s="81">
        <v>319.73869999999999</v>
      </c>
      <c r="M57" s="258">
        <v>0.1</v>
      </c>
      <c r="N57" s="135">
        <f>((I57-D57)/D57)</f>
        <v>1.9088761277310877E-3</v>
      </c>
      <c r="O57" s="135">
        <f>((L57-G57)/G57)</f>
        <v>1.8357977746082158E-3</v>
      </c>
      <c r="P57" s="265">
        <f t="shared" si="14"/>
        <v>1.0000000000000009E-3</v>
      </c>
      <c r="Q57" s="136"/>
      <c r="R57" s="170"/>
      <c r="S57" s="152"/>
    </row>
    <row r="58" spans="1:21" s="138" customFormat="1" ht="12.95" customHeight="1">
      <c r="A58" s="351">
        <v>47</v>
      </c>
      <c r="B58" s="262" t="s">
        <v>205</v>
      </c>
      <c r="C58" s="353" t="s">
        <v>213</v>
      </c>
      <c r="D58" s="80">
        <v>59891939285.5</v>
      </c>
      <c r="E58" s="223">
        <f t="shared" si="15"/>
        <v>0.14209904710884835</v>
      </c>
      <c r="F58" s="352">
        <v>1447.4</v>
      </c>
      <c r="G58" s="80">
        <v>1447.4</v>
      </c>
      <c r="H58" s="258">
        <v>0.1033</v>
      </c>
      <c r="I58" s="80">
        <v>61280786051.019997</v>
      </c>
      <c r="J58" s="223">
        <f t="shared" si="16"/>
        <v>0.14344976061776232</v>
      </c>
      <c r="K58" s="352">
        <v>1450.11</v>
      </c>
      <c r="L58" s="80">
        <v>1450.11</v>
      </c>
      <c r="M58" s="258">
        <v>0.1021</v>
      </c>
      <c r="N58" s="86">
        <f>((I58-D58)/D58)</f>
        <v>2.3189210135599003E-2</v>
      </c>
      <c r="O58" s="86">
        <f>((L58-G58)/G58)</f>
        <v>1.8723227856845439E-3</v>
      </c>
      <c r="P58" s="265">
        <f t="shared" si="14"/>
        <v>-1.2000000000000066E-3</v>
      </c>
      <c r="Q58" s="136"/>
      <c r="R58" s="170"/>
      <c r="S58" s="153"/>
      <c r="T58" s="146"/>
    </row>
    <row r="59" spans="1:21" s="154" customFormat="1" ht="12.95" customHeight="1">
      <c r="A59" s="351">
        <v>48</v>
      </c>
      <c r="B59" s="262" t="s">
        <v>188</v>
      </c>
      <c r="C59" s="353" t="s">
        <v>190</v>
      </c>
      <c r="D59" s="80">
        <v>636003521.47000003</v>
      </c>
      <c r="E59" s="223">
        <f t="shared" si="15"/>
        <v>1.5089759229192153E-3</v>
      </c>
      <c r="F59" s="352">
        <v>1.0347999999999999</v>
      </c>
      <c r="G59" s="352">
        <v>1.0347999999999999</v>
      </c>
      <c r="H59" s="258">
        <v>0.1162</v>
      </c>
      <c r="I59" s="80">
        <v>638133139.47000003</v>
      </c>
      <c r="J59" s="223">
        <f t="shared" si="16"/>
        <v>1.4937805468588467E-3</v>
      </c>
      <c r="K59" s="352">
        <v>1.0383</v>
      </c>
      <c r="L59" s="352">
        <v>1.0383</v>
      </c>
      <c r="M59" s="258">
        <v>0.100632745619716</v>
      </c>
      <c r="N59" s="86">
        <f>(I59/D59)/D59</f>
        <v>1.5775831478351312E-9</v>
      </c>
      <c r="O59" s="86">
        <f>(L59-G59)/G59</f>
        <v>3.382296095863992E-3</v>
      </c>
      <c r="P59" s="265">
        <f t="shared" si="14"/>
        <v>-1.5567254380284001E-2</v>
      </c>
      <c r="Q59" s="136"/>
      <c r="R59" s="181"/>
      <c r="S59" s="190"/>
    </row>
    <row r="60" spans="1:21" s="138" customFormat="1" ht="12.95" customHeight="1">
      <c r="A60" s="351">
        <v>49</v>
      </c>
      <c r="B60" s="262" t="s">
        <v>10</v>
      </c>
      <c r="C60" s="353" t="s">
        <v>23</v>
      </c>
      <c r="D60" s="80">
        <v>2893572044.29</v>
      </c>
      <c r="E60" s="223">
        <f t="shared" si="15"/>
        <v>6.865261588448141E-3</v>
      </c>
      <c r="F60" s="80">
        <v>3543.07</v>
      </c>
      <c r="G60" s="80">
        <v>3543.07</v>
      </c>
      <c r="H60" s="258">
        <v>6.2387999999999999E-2</v>
      </c>
      <c r="I60" s="80">
        <v>2898673864.4499998</v>
      </c>
      <c r="J60" s="223">
        <f t="shared" si="16"/>
        <v>6.785390638072525E-3</v>
      </c>
      <c r="K60" s="80">
        <v>3547.63</v>
      </c>
      <c r="L60" s="80">
        <v>3547.63</v>
      </c>
      <c r="M60" s="258">
        <v>6.2713000000000005E-2</v>
      </c>
      <c r="N60" s="86">
        <f t="shared" ref="N60:N68" si="17">((I60-D60)/D60)</f>
        <v>1.7631564315350194E-3</v>
      </c>
      <c r="O60" s="86">
        <f t="shared" ref="O60:O75" si="18">((L60-G60)/G60)</f>
        <v>1.2870194492346878E-3</v>
      </c>
      <c r="P60" s="265">
        <f t="shared" si="14"/>
        <v>3.2500000000000584E-4</v>
      </c>
      <c r="Q60" s="136"/>
      <c r="R60" s="170"/>
      <c r="S60" s="157"/>
      <c r="T60" s="157"/>
    </row>
    <row r="61" spans="1:21" s="138" customFormat="1" ht="12.95" customHeight="1">
      <c r="A61" s="351">
        <v>50</v>
      </c>
      <c r="B61" s="262" t="s">
        <v>46</v>
      </c>
      <c r="C61" s="353" t="s">
        <v>171</v>
      </c>
      <c r="D61" s="80">
        <v>127158742290.64</v>
      </c>
      <c r="E61" s="223">
        <f t="shared" si="15"/>
        <v>0.30169562593265614</v>
      </c>
      <c r="F61" s="80">
        <v>2.0024000000000002</v>
      </c>
      <c r="G61" s="80">
        <v>2.0024000000000002</v>
      </c>
      <c r="H61" s="258">
        <v>2.3300000000000001E-2</v>
      </c>
      <c r="I61" s="80">
        <v>130428569115.61</v>
      </c>
      <c r="J61" s="223">
        <f t="shared" si="16"/>
        <v>0.30531506240429662</v>
      </c>
      <c r="K61" s="80">
        <v>2.0045999999999999</v>
      </c>
      <c r="L61" s="80">
        <v>2.0045999999999999</v>
      </c>
      <c r="M61" s="258">
        <v>2.4400000000000002E-2</v>
      </c>
      <c r="N61" s="135">
        <f t="shared" si="17"/>
        <v>2.5714526316219229E-2</v>
      </c>
      <c r="O61" s="135">
        <f t="shared" si="18"/>
        <v>1.0986815821013571E-3</v>
      </c>
      <c r="P61" s="265">
        <f t="shared" si="14"/>
        <v>1.1000000000000003E-3</v>
      </c>
      <c r="Q61" s="136"/>
      <c r="R61" s="170"/>
      <c r="S61" s="157"/>
      <c r="T61" s="157"/>
    </row>
    <row r="62" spans="1:21" s="138" customFormat="1" ht="12.95" customHeight="1">
      <c r="A62" s="351">
        <v>51</v>
      </c>
      <c r="B62" s="262" t="s">
        <v>53</v>
      </c>
      <c r="C62" s="353" t="s">
        <v>55</v>
      </c>
      <c r="D62" s="80">
        <v>10076951729.469999</v>
      </c>
      <c r="E62" s="223">
        <f t="shared" si="15"/>
        <v>2.3908480099361574E-2</v>
      </c>
      <c r="F62" s="81">
        <v>1</v>
      </c>
      <c r="G62" s="81">
        <v>1</v>
      </c>
      <c r="H62" s="258">
        <v>4.4999999999999998E-2</v>
      </c>
      <c r="I62" s="80">
        <v>10093335349.85</v>
      </c>
      <c r="J62" s="223">
        <f t="shared" si="16"/>
        <v>2.3627088245332342E-2</v>
      </c>
      <c r="K62" s="81">
        <v>1</v>
      </c>
      <c r="L62" s="81">
        <v>1</v>
      </c>
      <c r="M62" s="258">
        <v>4.4999999999999998E-2</v>
      </c>
      <c r="N62" s="86">
        <f t="shared" si="17"/>
        <v>1.6258508346415161E-3</v>
      </c>
      <c r="O62" s="86">
        <f t="shared" si="18"/>
        <v>0</v>
      </c>
      <c r="P62" s="265">
        <f t="shared" si="14"/>
        <v>0</v>
      </c>
      <c r="Q62" s="136"/>
      <c r="R62" s="170"/>
      <c r="S62" s="192"/>
      <c r="T62" s="157"/>
    </row>
    <row r="63" spans="1:21" s="138" customFormat="1" ht="12" customHeight="1">
      <c r="A63" s="351">
        <v>52</v>
      </c>
      <c r="B63" s="262" t="s">
        <v>16</v>
      </c>
      <c r="C63" s="353" t="s">
        <v>24</v>
      </c>
      <c r="D63" s="80">
        <v>4047930661.1700001</v>
      </c>
      <c r="E63" s="223">
        <f t="shared" si="15"/>
        <v>9.6040818944429576E-3</v>
      </c>
      <c r="F63" s="81">
        <v>22.540800000000001</v>
      </c>
      <c r="G63" s="81">
        <v>22.540800000000001</v>
      </c>
      <c r="H63" s="258">
        <v>2.3699999999999999E-2</v>
      </c>
      <c r="I63" s="80">
        <v>4086101007.3899999</v>
      </c>
      <c r="J63" s="223">
        <f>(I63/$I$84)</f>
        <v>9.5649917232146324E-3</v>
      </c>
      <c r="K63" s="81">
        <v>22.576499999999999</v>
      </c>
      <c r="L63" s="81">
        <v>22.576499999999999</v>
      </c>
      <c r="M63" s="258">
        <v>2.5100000000000001E-2</v>
      </c>
      <c r="N63" s="86">
        <f t="shared" si="17"/>
        <v>9.4295948757598443E-3</v>
      </c>
      <c r="O63" s="86">
        <f t="shared" si="18"/>
        <v>1.5837947189096442E-3</v>
      </c>
      <c r="P63" s="265">
        <f t="shared" si="14"/>
        <v>1.4000000000000019E-3</v>
      </c>
      <c r="Q63" s="136"/>
      <c r="R63" s="174"/>
      <c r="S63" s="212"/>
      <c r="T63" s="193"/>
    </row>
    <row r="64" spans="1:21" s="138" customFormat="1" ht="12.95" customHeight="1">
      <c r="A64" s="351">
        <v>53</v>
      </c>
      <c r="B64" s="262" t="s">
        <v>113</v>
      </c>
      <c r="C64" s="353" t="s">
        <v>116</v>
      </c>
      <c r="D64" s="80">
        <v>460038638.93000001</v>
      </c>
      <c r="E64" s="223">
        <f t="shared" si="15"/>
        <v>1.0914833115285524E-3</v>
      </c>
      <c r="F64" s="81">
        <v>2.1027999999999998</v>
      </c>
      <c r="G64" s="81">
        <v>2.1027999999999998</v>
      </c>
      <c r="H64" s="258">
        <v>-8.4199999999999997E-2</v>
      </c>
      <c r="I64" s="80">
        <v>462245564.82999998</v>
      </c>
      <c r="J64" s="223">
        <f t="shared" ref="J64:J83" si="19">(I64/$I$84)</f>
        <v>1.0820523021078667E-3</v>
      </c>
      <c r="K64" s="81">
        <v>2.1172</v>
      </c>
      <c r="L64" s="81">
        <v>2.1172</v>
      </c>
      <c r="M64" s="258">
        <v>0.35709999999999997</v>
      </c>
      <c r="N64" s="135">
        <f t="shared" si="17"/>
        <v>4.7972620411473408E-3</v>
      </c>
      <c r="O64" s="135">
        <f t="shared" si="18"/>
        <v>6.8480121742439566E-3</v>
      </c>
      <c r="P64" s="265">
        <f t="shared" si="14"/>
        <v>0.44129999999999997</v>
      </c>
      <c r="Q64" s="136"/>
      <c r="R64" s="181"/>
      <c r="S64" s="214"/>
      <c r="T64" s="194"/>
      <c r="U64" s="212"/>
    </row>
    <row r="65" spans="1:21" s="138" customFormat="1" ht="12.95" customHeight="1">
      <c r="A65" s="351">
        <v>54</v>
      </c>
      <c r="B65" s="262" t="s">
        <v>6</v>
      </c>
      <c r="C65" s="353" t="s">
        <v>71</v>
      </c>
      <c r="D65" s="80">
        <v>22553174658.18</v>
      </c>
      <c r="E65" s="223">
        <f t="shared" si="15"/>
        <v>5.3509448290359363E-2</v>
      </c>
      <c r="F65" s="81">
        <v>319.08999999999997</v>
      </c>
      <c r="G65" s="81">
        <v>319.08999999999997</v>
      </c>
      <c r="H65" s="258">
        <v>1.8800000000000001E-2</v>
      </c>
      <c r="I65" s="80">
        <v>22443562597.59</v>
      </c>
      <c r="J65" s="223">
        <f t="shared" si="19"/>
        <v>5.2537245187318574E-2</v>
      </c>
      <c r="K65" s="81">
        <v>319.47000000000003</v>
      </c>
      <c r="L65" s="81">
        <v>319.47000000000003</v>
      </c>
      <c r="M65" s="258">
        <v>2.01E-2</v>
      </c>
      <c r="N65" s="86">
        <f t="shared" si="17"/>
        <v>-4.8601610305999219E-3</v>
      </c>
      <c r="O65" s="86">
        <f t="shared" si="18"/>
        <v>1.1908865837226246E-3</v>
      </c>
      <c r="P65" s="265">
        <f t="shared" si="14"/>
        <v>1.2999999999999991E-3</v>
      </c>
      <c r="Q65" s="136"/>
      <c r="R65" s="170"/>
      <c r="S65" s="157"/>
      <c r="T65" s="194"/>
      <c r="U65" s="212"/>
    </row>
    <row r="66" spans="1:21" s="138" customFormat="1" ht="12.95" customHeight="1">
      <c r="A66" s="351">
        <v>55</v>
      </c>
      <c r="B66" s="262" t="s">
        <v>25</v>
      </c>
      <c r="C66" s="353" t="s">
        <v>40</v>
      </c>
      <c r="D66" s="80">
        <v>6799760765.3900003</v>
      </c>
      <c r="E66" s="223">
        <f t="shared" si="15"/>
        <v>1.6133047900220215E-2</v>
      </c>
      <c r="F66" s="81">
        <v>1.03</v>
      </c>
      <c r="G66" s="81">
        <v>1.03</v>
      </c>
      <c r="H66" s="258">
        <v>8.5099999999999995E-2</v>
      </c>
      <c r="I66" s="80">
        <v>6752538368.0699997</v>
      </c>
      <c r="J66" s="223">
        <f t="shared" si="19"/>
        <v>1.5806749144102631E-2</v>
      </c>
      <c r="K66" s="81">
        <v>1.03</v>
      </c>
      <c r="L66" s="81">
        <v>1.03</v>
      </c>
      <c r="M66" s="258">
        <v>8.5000000000000006E-2</v>
      </c>
      <c r="N66" s="86">
        <f t="shared" si="17"/>
        <v>-6.9447145200103536E-3</v>
      </c>
      <c r="O66" s="86">
        <f t="shared" si="18"/>
        <v>0</v>
      </c>
      <c r="P66" s="265">
        <f t="shared" si="14"/>
        <v>-9.9999999999988987E-5</v>
      </c>
      <c r="Q66" s="136"/>
      <c r="R66" s="170"/>
      <c r="S66" s="195"/>
      <c r="T66" s="191"/>
    </row>
    <row r="67" spans="1:21" s="138" customFormat="1" ht="12.95" customHeight="1">
      <c r="A67" s="351">
        <v>56</v>
      </c>
      <c r="B67" s="262" t="s">
        <v>146</v>
      </c>
      <c r="C67" s="353" t="s">
        <v>123</v>
      </c>
      <c r="D67" s="80">
        <v>5047170522.4300003</v>
      </c>
      <c r="E67" s="223">
        <f t="shared" si="15"/>
        <v>1.1974868912064214E-2</v>
      </c>
      <c r="F67" s="81">
        <v>3.98</v>
      </c>
      <c r="G67" s="81">
        <v>3.98</v>
      </c>
      <c r="H67" s="259">
        <v>-1.5800000000000002E-2</v>
      </c>
      <c r="I67" s="80">
        <v>4934866663.6099997</v>
      </c>
      <c r="J67" s="223">
        <f t="shared" si="19"/>
        <v>1.1551833571228269E-2</v>
      </c>
      <c r="K67" s="81">
        <v>3.97</v>
      </c>
      <c r="L67" s="81">
        <v>3.97</v>
      </c>
      <c r="M67" s="259">
        <v>-2.3300000000000001E-2</v>
      </c>
      <c r="N67" s="86">
        <f t="shared" si="17"/>
        <v>-2.2250854874213973E-2</v>
      </c>
      <c r="O67" s="86">
        <f t="shared" si="18"/>
        <v>-2.512562814070298E-3</v>
      </c>
      <c r="P67" s="265">
        <f t="shared" si="14"/>
        <v>-7.4999999999999997E-3</v>
      </c>
      <c r="Q67" s="136"/>
      <c r="R67" s="111"/>
      <c r="S67" s="194"/>
      <c r="T67" s="214"/>
    </row>
    <row r="68" spans="1:21" s="138" customFormat="1" ht="12" customHeight="1">
      <c r="A68" s="351">
        <v>57</v>
      </c>
      <c r="B68" s="262" t="s">
        <v>6</v>
      </c>
      <c r="C68" s="353" t="s">
        <v>76</v>
      </c>
      <c r="D68" s="80">
        <v>62020170867.650002</v>
      </c>
      <c r="E68" s="223">
        <f t="shared" si="15"/>
        <v>0.14714846917562868</v>
      </c>
      <c r="F68" s="80">
        <v>4369.3500000000004</v>
      </c>
      <c r="G68" s="80">
        <v>4369.3500000000004</v>
      </c>
      <c r="H68" s="258">
        <v>2.6800000000000001E-2</v>
      </c>
      <c r="I68" s="80">
        <v>63647244397.760002</v>
      </c>
      <c r="J68" s="223">
        <f t="shared" si="19"/>
        <v>0.14898930906724095</v>
      </c>
      <c r="K68" s="80">
        <v>4374.99</v>
      </c>
      <c r="L68" s="80">
        <v>4374.99</v>
      </c>
      <c r="M68" s="258">
        <v>2.81E-2</v>
      </c>
      <c r="N68" s="86">
        <f t="shared" si="17"/>
        <v>2.6234586382906749E-2</v>
      </c>
      <c r="O68" s="86">
        <f t="shared" si="18"/>
        <v>1.2908098458579462E-3</v>
      </c>
      <c r="P68" s="265">
        <f t="shared" si="14"/>
        <v>1.2999999999999991E-3</v>
      </c>
      <c r="Q68" s="136"/>
      <c r="S68" s="194"/>
      <c r="T68" s="214"/>
    </row>
    <row r="69" spans="1:21" s="138" customFormat="1" ht="12.95" customHeight="1">
      <c r="A69" s="351">
        <v>58</v>
      </c>
      <c r="B69" s="262" t="s">
        <v>6</v>
      </c>
      <c r="C69" s="353" t="s">
        <v>77</v>
      </c>
      <c r="D69" s="80">
        <v>255238151.34999999</v>
      </c>
      <c r="E69" s="223">
        <f t="shared" si="15"/>
        <v>6.0557561710879279E-4</v>
      </c>
      <c r="F69" s="80">
        <v>4095.74</v>
      </c>
      <c r="G69" s="80">
        <v>4121.1099999999997</v>
      </c>
      <c r="H69" s="258">
        <v>7.3300000000000004E-2</v>
      </c>
      <c r="I69" s="80">
        <v>262088602.74000001</v>
      </c>
      <c r="J69" s="223">
        <f t="shared" si="19"/>
        <v>6.1351281121615152E-4</v>
      </c>
      <c r="K69" s="80">
        <v>4204.84</v>
      </c>
      <c r="L69" s="80">
        <v>4232.1899999999996</v>
      </c>
      <c r="M69" s="258">
        <v>0.1022</v>
      </c>
      <c r="N69" s="86">
        <f t="shared" ref="N69:N75" si="20">((I69-D69)/D69)</f>
        <v>2.6839449172338693E-2</v>
      </c>
      <c r="O69" s="86">
        <f t="shared" si="18"/>
        <v>2.6953903195983592E-2</v>
      </c>
      <c r="P69" s="265">
        <f t="shared" si="14"/>
        <v>2.8899999999999995E-2</v>
      </c>
      <c r="Q69" s="136"/>
      <c r="S69" s="391"/>
      <c r="T69" s="391"/>
    </row>
    <row r="70" spans="1:21" s="154" customFormat="1" ht="12.95" customHeight="1">
      <c r="A70" s="351">
        <v>59</v>
      </c>
      <c r="B70" s="262" t="s">
        <v>99</v>
      </c>
      <c r="C70" s="353" t="s">
        <v>100</v>
      </c>
      <c r="D70" s="80">
        <v>55540194.520000003</v>
      </c>
      <c r="E70" s="223">
        <f t="shared" si="15"/>
        <v>1.3177413875197069E-4</v>
      </c>
      <c r="F70" s="80">
        <v>11.713699999999999</v>
      </c>
      <c r="G70" s="80">
        <v>11.729900000000001</v>
      </c>
      <c r="H70" s="258">
        <v>4.7500000000000001E-2</v>
      </c>
      <c r="I70" s="80">
        <v>55633264.140000001</v>
      </c>
      <c r="J70" s="223">
        <f t="shared" si="19"/>
        <v>1.3022970065402592E-4</v>
      </c>
      <c r="K70" s="80">
        <v>11.7333</v>
      </c>
      <c r="L70" s="80">
        <v>11.7522</v>
      </c>
      <c r="M70" s="258">
        <v>4.9399999999999999E-2</v>
      </c>
      <c r="N70" s="86">
        <f t="shared" si="20"/>
        <v>1.6757164933313834E-3</v>
      </c>
      <c r="O70" s="86">
        <f t="shared" si="18"/>
        <v>1.9011244767644687E-3</v>
      </c>
      <c r="P70" s="265">
        <f t="shared" si="14"/>
        <v>1.8999999999999989E-3</v>
      </c>
      <c r="Q70" s="136"/>
      <c r="R70" s="196"/>
      <c r="S70" s="197"/>
      <c r="T70" s="398"/>
      <c r="U70" s="155"/>
    </row>
    <row r="71" spans="1:21" s="138" customFormat="1" ht="12.95" customHeight="1">
      <c r="A71" s="351">
        <v>60</v>
      </c>
      <c r="B71" s="262" t="s">
        <v>28</v>
      </c>
      <c r="C71" s="353" t="s">
        <v>94</v>
      </c>
      <c r="D71" s="80">
        <v>14638554846.76</v>
      </c>
      <c r="E71" s="223">
        <f t="shared" si="15"/>
        <v>3.4731296391312769E-2</v>
      </c>
      <c r="F71" s="80">
        <v>1152.69</v>
      </c>
      <c r="G71" s="80">
        <v>1152.69</v>
      </c>
      <c r="H71" s="258">
        <v>3.5499999999999997E-2</v>
      </c>
      <c r="I71" s="80">
        <v>14700861563.65</v>
      </c>
      <c r="J71" s="223">
        <f t="shared" si="19"/>
        <v>3.4412663545547888E-2</v>
      </c>
      <c r="K71" s="80">
        <v>1158.47</v>
      </c>
      <c r="L71" s="80">
        <v>1158.47</v>
      </c>
      <c r="M71" s="258">
        <v>3.3799999999999997E-2</v>
      </c>
      <c r="N71" s="86">
        <f t="shared" si="20"/>
        <v>4.2563434397890681E-3</v>
      </c>
      <c r="O71" s="86">
        <f t="shared" si="18"/>
        <v>5.0143577197685179E-3</v>
      </c>
      <c r="P71" s="265">
        <f t="shared" si="14"/>
        <v>-1.7000000000000001E-3</v>
      </c>
      <c r="Q71" s="136"/>
      <c r="S71" s="198"/>
      <c r="T71" s="398"/>
    </row>
    <row r="72" spans="1:21" s="138" customFormat="1" ht="12.95" customHeight="1">
      <c r="A72" s="351">
        <v>61</v>
      </c>
      <c r="B72" s="262" t="s">
        <v>195</v>
      </c>
      <c r="C72" s="353" t="s">
        <v>194</v>
      </c>
      <c r="D72" s="80">
        <v>21468034.879999999</v>
      </c>
      <c r="E72" s="223">
        <f t="shared" si="15"/>
        <v>5.0934855944564057E-5</v>
      </c>
      <c r="F72" s="80">
        <v>0.69920000000000004</v>
      </c>
      <c r="G72" s="80">
        <v>0.69920000000000004</v>
      </c>
      <c r="H72" s="258">
        <v>2.5600000000000001E-2</v>
      </c>
      <c r="I72" s="80">
        <v>23361247.690000001</v>
      </c>
      <c r="J72" s="223">
        <f t="shared" si="19"/>
        <v>5.4685417808980178E-5</v>
      </c>
      <c r="K72" s="80">
        <v>0.7</v>
      </c>
      <c r="L72" s="80">
        <v>0.70120000000000005</v>
      </c>
      <c r="M72" s="258">
        <v>2.7300000000000001E-2</v>
      </c>
      <c r="N72" s="135">
        <f>((I72-D72)/D72)</f>
        <v>8.8187522546078631E-2</v>
      </c>
      <c r="O72" s="135">
        <f>((L72-G72)/G72)</f>
        <v>2.8604118993135036E-3</v>
      </c>
      <c r="P72" s="265" t="e">
        <f>#REF!-H72</f>
        <v>#REF!</v>
      </c>
      <c r="Q72" s="136"/>
      <c r="R72" s="199"/>
      <c r="S72" s="156"/>
      <c r="T72" s="398"/>
    </row>
    <row r="73" spans="1:21" s="138" customFormat="1" ht="12.95" customHeight="1">
      <c r="A73" s="351">
        <v>62</v>
      </c>
      <c r="B73" s="262" t="s">
        <v>108</v>
      </c>
      <c r="C73" s="353" t="s">
        <v>111</v>
      </c>
      <c r="D73" s="80">
        <v>411475454.88999999</v>
      </c>
      <c r="E73" s="223">
        <f t="shared" si="15"/>
        <v>9.7626276166857607E-4</v>
      </c>
      <c r="F73" s="80">
        <v>1151.5</v>
      </c>
      <c r="G73" s="80">
        <v>1161.79</v>
      </c>
      <c r="H73" s="258">
        <v>-1.24E-2</v>
      </c>
      <c r="I73" s="80">
        <v>412739065.97000003</v>
      </c>
      <c r="J73" s="223">
        <f t="shared" si="19"/>
        <v>9.6616450320499486E-4</v>
      </c>
      <c r="K73" s="80">
        <v>1154.77</v>
      </c>
      <c r="L73" s="80">
        <v>1165.2</v>
      </c>
      <c r="M73" s="258">
        <v>-9.4999999999999998E-3</v>
      </c>
      <c r="N73" s="86">
        <f t="shared" si="20"/>
        <v>3.0709269896495891E-3</v>
      </c>
      <c r="O73" s="86">
        <f t="shared" si="18"/>
        <v>2.9351259694093443E-3</v>
      </c>
      <c r="P73" s="265">
        <f t="shared" si="14"/>
        <v>2.8999999999999998E-3</v>
      </c>
      <c r="Q73" s="136"/>
      <c r="R73" s="149"/>
      <c r="S73" s="156"/>
      <c r="T73" s="398"/>
    </row>
    <row r="74" spans="1:21" s="138" customFormat="1" ht="12.95" customHeight="1">
      <c r="A74" s="351">
        <v>63</v>
      </c>
      <c r="B74" s="262" t="s">
        <v>53</v>
      </c>
      <c r="C74" s="353" t="s">
        <v>112</v>
      </c>
      <c r="D74" s="80">
        <v>162152233.12</v>
      </c>
      <c r="E74" s="223">
        <f t="shared" si="15"/>
        <v>3.8472085038165216E-4</v>
      </c>
      <c r="F74" s="80">
        <v>139.94999999999999</v>
      </c>
      <c r="G74" s="80">
        <v>139.94999999999999</v>
      </c>
      <c r="H74" s="258">
        <v>2.0999999999999999E-3</v>
      </c>
      <c r="I74" s="80">
        <v>162325784.55000001</v>
      </c>
      <c r="J74" s="223">
        <f t="shared" si="19"/>
        <v>3.7998198842295009E-4</v>
      </c>
      <c r="K74" s="80">
        <v>140</v>
      </c>
      <c r="L74" s="80">
        <v>140</v>
      </c>
      <c r="M74" s="258">
        <v>1.1000000000000001E-3</v>
      </c>
      <c r="N74" s="86">
        <f t="shared" si="20"/>
        <v>1.0702993517922828E-3</v>
      </c>
      <c r="O74" s="86">
        <f t="shared" si="18"/>
        <v>3.5727045373355748E-4</v>
      </c>
      <c r="P74" s="265">
        <f t="shared" si="14"/>
        <v>-9.999999999999998E-4</v>
      </c>
      <c r="Q74" s="136"/>
      <c r="R74" s="170"/>
      <c r="S74" s="157"/>
      <c r="T74" s="398"/>
    </row>
    <row r="75" spans="1:21" s="138" customFormat="1" ht="12.95" customHeight="1">
      <c r="A75" s="351">
        <v>64</v>
      </c>
      <c r="B75" s="262" t="s">
        <v>114</v>
      </c>
      <c r="C75" s="353" t="s">
        <v>115</v>
      </c>
      <c r="D75" s="80">
        <v>784805022.79999995</v>
      </c>
      <c r="E75" s="223">
        <f>(D75/$D$84)</f>
        <v>1.8620209536797767E-3</v>
      </c>
      <c r="F75" s="81">
        <v>187.26</v>
      </c>
      <c r="G75" s="81">
        <v>188.77</v>
      </c>
      <c r="H75" s="258">
        <v>4.41E-2</v>
      </c>
      <c r="I75" s="80">
        <v>770798882.40999997</v>
      </c>
      <c r="J75" s="223">
        <f t="shared" si="19"/>
        <v>1.8043325207038987E-3</v>
      </c>
      <c r="K75" s="81">
        <v>188.34917999999999</v>
      </c>
      <c r="L75" s="81">
        <v>189.46812800000001</v>
      </c>
      <c r="M75" s="258">
        <v>9.98E-2</v>
      </c>
      <c r="N75" s="86">
        <f t="shared" si="20"/>
        <v>-1.7846649783189929E-2</v>
      </c>
      <c r="O75" s="86">
        <f t="shared" si="18"/>
        <v>3.6982995179318584E-3</v>
      </c>
      <c r="P75" s="265">
        <f t="shared" si="14"/>
        <v>5.57E-2</v>
      </c>
      <c r="Q75" s="136"/>
      <c r="R75" s="170"/>
      <c r="S75" s="200"/>
      <c r="T75" s="398"/>
    </row>
    <row r="76" spans="1:21" s="138" customFormat="1" ht="12.95" customHeight="1">
      <c r="A76" s="351">
        <v>65</v>
      </c>
      <c r="B76" s="262" t="s">
        <v>118</v>
      </c>
      <c r="C76" s="353" t="s">
        <v>121</v>
      </c>
      <c r="D76" s="80">
        <v>429343447.32999998</v>
      </c>
      <c r="E76" s="223">
        <f t="shared" si="15"/>
        <v>1.0186561910642878E-3</v>
      </c>
      <c r="F76" s="81">
        <v>1.4669000000000001</v>
      </c>
      <c r="G76" s="81">
        <v>1.4669000000000001</v>
      </c>
      <c r="H76" s="258">
        <v>4.3299999999999998E-2</v>
      </c>
      <c r="I76" s="80">
        <v>430594877.87</v>
      </c>
      <c r="J76" s="223">
        <f t="shared" si="19"/>
        <v>1.0079624648133569E-3</v>
      </c>
      <c r="K76" s="81">
        <v>1.4703999999999999</v>
      </c>
      <c r="L76" s="81">
        <v>1.4703999999999999</v>
      </c>
      <c r="M76" s="258">
        <v>4.5699999999999998E-2</v>
      </c>
      <c r="N76" s="86">
        <f t="shared" ref="N76:N84" si="21">((I76-D76)/D76)</f>
        <v>2.914754022175987E-3</v>
      </c>
      <c r="O76" s="86">
        <f t="shared" ref="O76:O83" si="22">((L76-G76)/G76)</f>
        <v>2.3859840479922532E-3</v>
      </c>
      <c r="P76" s="265">
        <f t="shared" si="14"/>
        <v>2.3999999999999994E-3</v>
      </c>
      <c r="Q76" s="136"/>
      <c r="R76" s="181"/>
      <c r="S76" s="200"/>
      <c r="T76" s="398"/>
    </row>
    <row r="77" spans="1:21" s="138" customFormat="1" ht="12.95" customHeight="1">
      <c r="A77" s="351">
        <v>66</v>
      </c>
      <c r="B77" s="262" t="s">
        <v>149</v>
      </c>
      <c r="C77" s="353" t="s">
        <v>152</v>
      </c>
      <c r="D77" s="80">
        <v>452025748.07999998</v>
      </c>
      <c r="E77" s="223">
        <f t="shared" si="15"/>
        <v>1.0724720026954141E-3</v>
      </c>
      <c r="F77" s="81">
        <v>1.1994</v>
      </c>
      <c r="G77" s="81">
        <v>1.1994</v>
      </c>
      <c r="H77" s="258">
        <v>5.9999999999999995E-4</v>
      </c>
      <c r="I77" s="80">
        <v>452062800.5</v>
      </c>
      <c r="J77" s="223">
        <f t="shared" si="19"/>
        <v>1.0582158731111914E-3</v>
      </c>
      <c r="K77" s="81">
        <v>1.1996</v>
      </c>
      <c r="L77" s="81">
        <v>1.1996</v>
      </c>
      <c r="M77" s="258">
        <v>1.085E-3</v>
      </c>
      <c r="N77" s="86">
        <f t="shared" si="21"/>
        <v>8.1969711144549919E-5</v>
      </c>
      <c r="O77" s="86">
        <f t="shared" si="22"/>
        <v>1.6675004168749204E-4</v>
      </c>
      <c r="P77" s="265">
        <f t="shared" si="14"/>
        <v>4.8500000000000008E-4</v>
      </c>
      <c r="Q77" s="136"/>
      <c r="R77" s="170"/>
      <c r="S77" s="200"/>
      <c r="T77" s="398"/>
    </row>
    <row r="78" spans="1:21" s="138" customFormat="1" ht="12.95" customHeight="1">
      <c r="A78" s="351">
        <v>67</v>
      </c>
      <c r="B78" s="262" t="s">
        <v>8</v>
      </c>
      <c r="C78" s="353" t="s">
        <v>158</v>
      </c>
      <c r="D78" s="80">
        <v>1252008602.0899999</v>
      </c>
      <c r="E78" s="223">
        <f t="shared" si="15"/>
        <v>2.9705037347512067E-3</v>
      </c>
      <c r="F78" s="81">
        <v>1.0347</v>
      </c>
      <c r="G78" s="81">
        <v>1.0399</v>
      </c>
      <c r="H78" s="258">
        <v>4.5199999999999997E-2</v>
      </c>
      <c r="I78" s="80">
        <v>1253726097.21</v>
      </c>
      <c r="J78" s="223">
        <f t="shared" si="19"/>
        <v>2.9347976766368913E-3</v>
      </c>
      <c r="K78" s="81">
        <v>1.0357000000000001</v>
      </c>
      <c r="L78" s="81">
        <v>1.0408999999999999</v>
      </c>
      <c r="M78" s="258">
        <v>5.0099999999999999E-2</v>
      </c>
      <c r="N78" s="86">
        <f t="shared" si="21"/>
        <v>1.3717917889166889E-3</v>
      </c>
      <c r="O78" s="86">
        <f t="shared" si="22"/>
        <v>9.6163092605047588E-4</v>
      </c>
      <c r="P78" s="265">
        <f t="shared" si="14"/>
        <v>4.9000000000000016E-3</v>
      </c>
      <c r="Q78" s="136"/>
      <c r="R78" s="170"/>
      <c r="S78" s="200"/>
      <c r="T78" s="398"/>
    </row>
    <row r="79" spans="1:21" s="138" customFormat="1" ht="12.95" customHeight="1">
      <c r="A79" s="351">
        <v>68</v>
      </c>
      <c r="B79" s="262" t="s">
        <v>6</v>
      </c>
      <c r="C79" s="353" t="s">
        <v>182</v>
      </c>
      <c r="D79" s="80">
        <v>29949372026.66</v>
      </c>
      <c r="E79" s="223">
        <f t="shared" si="15"/>
        <v>7.1057596018219427E-2</v>
      </c>
      <c r="F79" s="81">
        <v>109.03</v>
      </c>
      <c r="G79" s="81">
        <v>109.03</v>
      </c>
      <c r="H79" s="258">
        <v>2.4799999999999999E-2</v>
      </c>
      <c r="I79" s="80">
        <v>30483235603.939999</v>
      </c>
      <c r="J79" s="223">
        <f t="shared" si="19"/>
        <v>7.1356996736291992E-2</v>
      </c>
      <c r="K79" s="81">
        <v>109.16</v>
      </c>
      <c r="L79" s="81">
        <v>109.16</v>
      </c>
      <c r="M79" s="258">
        <v>2.5899999999999999E-2</v>
      </c>
      <c r="N79" s="86">
        <f t="shared" si="21"/>
        <v>1.7825534932911783E-2</v>
      </c>
      <c r="O79" s="86">
        <f t="shared" si="22"/>
        <v>1.1923323855819081E-3</v>
      </c>
      <c r="P79" s="265">
        <f t="shared" si="14"/>
        <v>1.1000000000000003E-3</v>
      </c>
      <c r="Q79" s="136"/>
      <c r="R79" s="170"/>
      <c r="S79" s="200"/>
      <c r="T79" s="398"/>
    </row>
    <row r="80" spans="1:21" s="138" customFormat="1" ht="12.95" customHeight="1">
      <c r="A80" s="351">
        <v>69</v>
      </c>
      <c r="B80" s="262" t="s">
        <v>161</v>
      </c>
      <c r="C80" s="353" t="s">
        <v>187</v>
      </c>
      <c r="D80" s="80">
        <v>262497187.52000001</v>
      </c>
      <c r="E80" s="223">
        <f t="shared" si="15"/>
        <v>6.2279833747803286E-4</v>
      </c>
      <c r="F80" s="80">
        <v>1102.28</v>
      </c>
      <c r="G80" s="80">
        <v>1102.28</v>
      </c>
      <c r="H80" s="258">
        <v>0.1023</v>
      </c>
      <c r="I80" s="80">
        <v>263105774.58000001</v>
      </c>
      <c r="J80" s="223">
        <f t="shared" si="19"/>
        <v>6.1589386841789256E-4</v>
      </c>
      <c r="K80" s="80">
        <v>1104.5999999999999</v>
      </c>
      <c r="L80" s="80">
        <v>1104.5999999999999</v>
      </c>
      <c r="M80" s="258">
        <v>0.1046</v>
      </c>
      <c r="N80" s="86">
        <f t="shared" si="21"/>
        <v>2.3184517356157706E-3</v>
      </c>
      <c r="O80" s="86">
        <f t="shared" si="22"/>
        <v>2.10472838117351E-3</v>
      </c>
      <c r="P80" s="265">
        <f t="shared" si="14"/>
        <v>2.2999999999999965E-3</v>
      </c>
      <c r="Q80" s="136"/>
      <c r="R80" s="170"/>
      <c r="S80" s="200"/>
      <c r="T80" s="398"/>
    </row>
    <row r="81" spans="1:20" s="138" customFormat="1" ht="12.95" customHeight="1">
      <c r="A81" s="351">
        <v>70</v>
      </c>
      <c r="B81" s="262" t="s">
        <v>197</v>
      </c>
      <c r="C81" s="353" t="s">
        <v>196</v>
      </c>
      <c r="D81" s="80">
        <v>1601953352.9300001</v>
      </c>
      <c r="E81" s="223">
        <f>(D81/$D$84)</f>
        <v>3.8007793315734048E-3</v>
      </c>
      <c r="F81" s="81">
        <v>1.0351999999999999</v>
      </c>
      <c r="G81" s="81">
        <v>1.0351999999999999</v>
      </c>
      <c r="H81" s="258">
        <v>8.3400000000000002E-2</v>
      </c>
      <c r="I81" s="80">
        <v>1598798187.1700001</v>
      </c>
      <c r="J81" s="223">
        <f t="shared" si="19"/>
        <v>3.7425632405351868E-3</v>
      </c>
      <c r="K81" s="81">
        <v>1.0363</v>
      </c>
      <c r="L81" s="81">
        <v>1.0363</v>
      </c>
      <c r="M81" s="258">
        <v>8.3199999999999996E-2</v>
      </c>
      <c r="N81" s="86">
        <f>((I81-D81)/D81)</f>
        <v>-1.9695740542189561E-3</v>
      </c>
      <c r="O81" s="86">
        <f>((L81-G81)/G81)</f>
        <v>1.0625965996909786E-3</v>
      </c>
      <c r="P81" s="265">
        <f>M81-H81</f>
        <v>-2.0000000000000573E-4</v>
      </c>
      <c r="Q81" s="136"/>
      <c r="R81" s="170"/>
      <c r="S81" s="200"/>
      <c r="T81" s="398"/>
    </row>
    <row r="82" spans="1:20" s="138" customFormat="1" ht="12.95" customHeight="1">
      <c r="A82" s="351">
        <v>71</v>
      </c>
      <c r="B82" s="369" t="s">
        <v>13</v>
      </c>
      <c r="C82" s="354" t="s">
        <v>250</v>
      </c>
      <c r="D82" s="80">
        <v>1253566536.26</v>
      </c>
      <c r="E82" s="223">
        <f t="shared" ref="E82" si="23">(D82/$D$84)</f>
        <v>2.9742000745868569E-3</v>
      </c>
      <c r="F82" s="81">
        <v>103.76</v>
      </c>
      <c r="G82" s="81">
        <v>103.76</v>
      </c>
      <c r="H82" s="258">
        <v>7.7100000000000002E-2</v>
      </c>
      <c r="I82" s="80">
        <v>1307160817.8399999</v>
      </c>
      <c r="J82" s="223">
        <f t="shared" ref="J82" si="24">(I82/$I$84)</f>
        <v>3.0598808940203752E-3</v>
      </c>
      <c r="K82" s="81">
        <v>103.94</v>
      </c>
      <c r="L82" s="81">
        <v>103.94</v>
      </c>
      <c r="M82" s="258">
        <v>0.1045</v>
      </c>
      <c r="N82" s="86">
        <f t="shared" ref="N82" si="25">((I82-D82)/D82)</f>
        <v>4.2753439909059623E-2</v>
      </c>
      <c r="O82" s="86">
        <f t="shared" ref="O82" si="26">((L82-G82)/G82)</f>
        <v>1.7347725520431053E-3</v>
      </c>
      <c r="P82" s="265">
        <f t="shared" ref="P82" si="27">M82-H82</f>
        <v>2.7399999999999994E-2</v>
      </c>
      <c r="Q82" s="136"/>
      <c r="R82" s="170"/>
      <c r="S82" s="200"/>
      <c r="T82" s="398"/>
    </row>
    <row r="83" spans="1:20" s="138" customFormat="1" ht="12.95" customHeight="1">
      <c r="A83" s="351">
        <v>72</v>
      </c>
      <c r="B83" s="262" t="s">
        <v>97</v>
      </c>
      <c r="C83" s="353" t="s">
        <v>256</v>
      </c>
      <c r="D83" s="80">
        <v>308805176.38999999</v>
      </c>
      <c r="E83" s="223">
        <f t="shared" si="15"/>
        <v>7.3266823266687113E-4</v>
      </c>
      <c r="F83" s="81">
        <v>100.75</v>
      </c>
      <c r="G83" s="81">
        <v>100.75</v>
      </c>
      <c r="H83" s="258">
        <v>2.1219999999999999E-2</v>
      </c>
      <c r="I83" s="80">
        <v>328721972.19</v>
      </c>
      <c r="J83" s="223">
        <f t="shared" si="19"/>
        <v>7.6949222193714573E-4</v>
      </c>
      <c r="K83" s="81">
        <v>100.95</v>
      </c>
      <c r="L83" s="81">
        <v>100.95</v>
      </c>
      <c r="M83" s="258">
        <v>2.5499999999999998E-2</v>
      </c>
      <c r="N83" s="86">
        <f t="shared" si="21"/>
        <v>6.4496314578763564E-2</v>
      </c>
      <c r="O83" s="86">
        <f t="shared" si="22"/>
        <v>1.9851116625310456E-3</v>
      </c>
      <c r="P83" s="265">
        <f t="shared" si="14"/>
        <v>4.2799999999999991E-3</v>
      </c>
      <c r="Q83" s="136"/>
      <c r="R83" s="170"/>
      <c r="S83" s="200"/>
      <c r="T83" s="398"/>
    </row>
    <row r="84" spans="1:20" s="138" customFormat="1" ht="12.95" customHeight="1">
      <c r="A84" s="247"/>
      <c r="B84" s="133"/>
      <c r="C84" s="303" t="s">
        <v>47</v>
      </c>
      <c r="D84" s="84">
        <f>SUM(D56:D83)</f>
        <v>421480231599.46014</v>
      </c>
      <c r="E84" s="323">
        <f>(D84/$D$156)</f>
        <v>0.29764682606787796</v>
      </c>
      <c r="F84" s="81">
        <v>100.69</v>
      </c>
      <c r="G84" s="81">
        <v>100.69</v>
      </c>
      <c r="H84" s="258">
        <v>2.0310000000000002E-2</v>
      </c>
      <c r="I84" s="84">
        <f>SUM(I56:I83)</f>
        <v>427193365726.90002</v>
      </c>
      <c r="J84" s="323">
        <f>(I84/$I$156)</f>
        <v>0.29704426669027917</v>
      </c>
      <c r="K84" s="325"/>
      <c r="L84" s="79"/>
      <c r="M84" s="342"/>
      <c r="N84" s="327">
        <f t="shared" si="21"/>
        <v>1.3554927845036322E-2</v>
      </c>
      <c r="O84" s="327"/>
      <c r="P84" s="328">
        <f t="shared" si="14"/>
        <v>-2.0310000000000002E-2</v>
      </c>
      <c r="Q84" s="136"/>
      <c r="R84" s="111"/>
      <c r="S84" s="201"/>
      <c r="T84" s="213"/>
    </row>
    <row r="85" spans="1:20" s="138" customFormat="1" ht="5.25" customHeight="1">
      <c r="A85" s="374"/>
      <c r="B85" s="375"/>
      <c r="C85" s="375"/>
      <c r="D85" s="375"/>
      <c r="E85" s="375"/>
      <c r="F85" s="375"/>
      <c r="G85" s="375"/>
      <c r="H85" s="375"/>
      <c r="I85" s="375"/>
      <c r="J85" s="375"/>
      <c r="K85" s="375"/>
      <c r="L85" s="375"/>
      <c r="M85" s="375"/>
      <c r="N85" s="375"/>
      <c r="O85" s="375"/>
      <c r="P85" s="376"/>
      <c r="Q85" s="136"/>
      <c r="R85" s="111"/>
      <c r="S85" s="201"/>
      <c r="T85" s="213"/>
    </row>
    <row r="86" spans="1:20" s="138" customFormat="1" ht="12" customHeight="1">
      <c r="A86" s="377" t="s">
        <v>217</v>
      </c>
      <c r="B86" s="378"/>
      <c r="C86" s="378"/>
      <c r="D86" s="378"/>
      <c r="E86" s="378"/>
      <c r="F86" s="378"/>
      <c r="G86" s="378"/>
      <c r="H86" s="378"/>
      <c r="I86" s="378"/>
      <c r="J86" s="378"/>
      <c r="K86" s="378"/>
      <c r="L86" s="378"/>
      <c r="M86" s="378"/>
      <c r="N86" s="378"/>
      <c r="O86" s="378"/>
      <c r="P86" s="379"/>
      <c r="Q86" s="136"/>
      <c r="R86" s="111"/>
      <c r="S86" s="201"/>
      <c r="T86" s="213"/>
    </row>
    <row r="87" spans="1:20" s="138" customFormat="1" ht="12.95" customHeight="1">
      <c r="A87" s="386" t="s">
        <v>218</v>
      </c>
      <c r="B87" s="387"/>
      <c r="C87" s="387"/>
      <c r="D87" s="387"/>
      <c r="E87" s="387"/>
      <c r="F87" s="387"/>
      <c r="G87" s="387"/>
      <c r="H87" s="387"/>
      <c r="I87" s="387"/>
      <c r="J87" s="387"/>
      <c r="K87" s="387"/>
      <c r="L87" s="387"/>
      <c r="M87" s="387"/>
      <c r="N87" s="387"/>
      <c r="O87" s="387"/>
      <c r="P87" s="388"/>
      <c r="Q87" s="136"/>
      <c r="R87" s="111"/>
      <c r="S87" s="201"/>
      <c r="T87" s="213"/>
    </row>
    <row r="88" spans="1:20" s="138" customFormat="1" ht="12.95" customHeight="1">
      <c r="A88" s="351" t="s">
        <v>257</v>
      </c>
      <c r="B88" s="262" t="s">
        <v>205</v>
      </c>
      <c r="C88" s="353" t="s">
        <v>251</v>
      </c>
      <c r="D88" s="80">
        <v>8662327159.4899998</v>
      </c>
      <c r="E88" s="223">
        <f t="shared" ref="E88:E95" si="28">(D88/$D$105)</f>
        <v>3.2434175924565288E-2</v>
      </c>
      <c r="F88" s="80">
        <v>51496.25</v>
      </c>
      <c r="G88" s="80">
        <v>51496.25</v>
      </c>
      <c r="H88" s="258">
        <v>4.6699999999999998E-2</v>
      </c>
      <c r="I88" s="80">
        <v>8839821822.8700008</v>
      </c>
      <c r="J88" s="223">
        <f t="shared" ref="J88:J95" si="29">(I88/$I$105)</f>
        <v>3.1155917048596844E-2</v>
      </c>
      <c r="K88" s="80">
        <v>51533.75</v>
      </c>
      <c r="L88" s="80">
        <v>51533.75</v>
      </c>
      <c r="M88" s="258">
        <v>4.99E-2</v>
      </c>
      <c r="N88" s="86">
        <f t="shared" ref="N88:N95" si="30">((I88-D88)/D88)</f>
        <v>2.0490413270243094E-2</v>
      </c>
      <c r="O88" s="86">
        <f>((L88-G88)/G88)</f>
        <v>7.2820836468674905E-4</v>
      </c>
      <c r="P88" s="265">
        <f t="shared" ref="P88:P95" si="31">M88-H88</f>
        <v>3.2000000000000015E-3</v>
      </c>
      <c r="Q88" s="136"/>
      <c r="R88" s="111"/>
      <c r="S88" s="201"/>
      <c r="T88" s="213"/>
    </row>
    <row r="89" spans="1:20" s="138" customFormat="1" ht="12.95" customHeight="1">
      <c r="A89" s="351" t="s">
        <v>258</v>
      </c>
      <c r="B89" s="262" t="s">
        <v>205</v>
      </c>
      <c r="C89" s="353" t="s">
        <v>252</v>
      </c>
      <c r="D89" s="80">
        <v>640636287.19000006</v>
      </c>
      <c r="E89" s="223">
        <f t="shared" si="28"/>
        <v>2.3987214590038804E-3</v>
      </c>
      <c r="F89" s="80">
        <v>51342.080000000002</v>
      </c>
      <c r="G89" s="80">
        <v>51342.080000000002</v>
      </c>
      <c r="H89" s="258">
        <v>4.6699999999999998E-2</v>
      </c>
      <c r="I89" s="80">
        <v>641084932.23000002</v>
      </c>
      <c r="J89" s="223">
        <f t="shared" si="29"/>
        <v>2.2595013078191705E-3</v>
      </c>
      <c r="K89" s="80">
        <v>51379.58</v>
      </c>
      <c r="L89" s="80">
        <v>51379.58</v>
      </c>
      <c r="M89" s="258">
        <v>4.99E-2</v>
      </c>
      <c r="N89" s="86">
        <f t="shared" si="30"/>
        <v>7.0031162606763579E-4</v>
      </c>
      <c r="O89" s="86">
        <f t="shared" ref="O89:O94" si="32">((L89-G89)/G89)</f>
        <v>7.3039502879509359E-4</v>
      </c>
      <c r="P89" s="265">
        <f t="shared" si="31"/>
        <v>3.2000000000000015E-3</v>
      </c>
      <c r="Q89" s="136"/>
      <c r="S89" s="191"/>
      <c r="T89" s="191"/>
    </row>
    <row r="90" spans="1:20" s="138" customFormat="1" ht="12.95" customHeight="1">
      <c r="A90" s="351">
        <v>74</v>
      </c>
      <c r="B90" s="262" t="s">
        <v>46</v>
      </c>
      <c r="C90" s="353" t="s">
        <v>181</v>
      </c>
      <c r="D90" s="80">
        <v>55494863193.900002</v>
      </c>
      <c r="E90" s="223">
        <f t="shared" si="28"/>
        <v>0.20778829090618275</v>
      </c>
      <c r="F90" s="80">
        <v>51947.48</v>
      </c>
      <c r="G90" s="80">
        <v>51947.48</v>
      </c>
      <c r="H90" s="258">
        <v>1.83E-2</v>
      </c>
      <c r="I90" s="80">
        <v>70580803884.669998</v>
      </c>
      <c r="J90" s="223">
        <f t="shared" si="29"/>
        <v>0.24876176410760661</v>
      </c>
      <c r="K90" s="80">
        <v>52245.15</v>
      </c>
      <c r="L90" s="80">
        <v>52245.15</v>
      </c>
      <c r="M90" s="258">
        <v>1.9199999999999998E-2</v>
      </c>
      <c r="N90" s="86">
        <f t="shared" si="30"/>
        <v>0.27184391171592698</v>
      </c>
      <c r="O90" s="86">
        <f t="shared" si="32"/>
        <v>5.7302105896185574E-3</v>
      </c>
      <c r="P90" s="265">
        <f t="shared" si="31"/>
        <v>8.9999999999999802E-4</v>
      </c>
      <c r="Q90" s="136"/>
      <c r="S90" s="192"/>
      <c r="T90" s="191"/>
    </row>
    <row r="91" spans="1:20" s="138" customFormat="1" ht="12.95" customHeight="1">
      <c r="A91" s="351">
        <v>75</v>
      </c>
      <c r="B91" s="262" t="s">
        <v>146</v>
      </c>
      <c r="C91" s="353" t="s">
        <v>133</v>
      </c>
      <c r="D91" s="80">
        <v>4713064858.6999998</v>
      </c>
      <c r="E91" s="223">
        <f t="shared" si="28"/>
        <v>1.7647033176701469E-2</v>
      </c>
      <c r="F91" s="80">
        <v>415.3</v>
      </c>
      <c r="G91" s="80">
        <v>415.3</v>
      </c>
      <c r="H91" s="258">
        <v>3.7900000000000003E-2</v>
      </c>
      <c r="I91" s="80">
        <v>5787572311.1700001</v>
      </c>
      <c r="J91" s="223">
        <f t="shared" si="29"/>
        <v>2.0398275717849863E-2</v>
      </c>
      <c r="K91" s="80">
        <v>414.74</v>
      </c>
      <c r="L91" s="80">
        <v>414.74</v>
      </c>
      <c r="M91" s="258">
        <v>3.8300000000000001E-2</v>
      </c>
      <c r="N91" s="86">
        <f t="shared" si="30"/>
        <v>0.22798486434714174</v>
      </c>
      <c r="O91" s="86">
        <f t="shared" si="32"/>
        <v>-1.348422826872146E-3</v>
      </c>
      <c r="P91" s="265">
        <f t="shared" si="31"/>
        <v>3.9999999999999758E-4</v>
      </c>
      <c r="Q91" s="136"/>
      <c r="S91" s="202"/>
      <c r="T91" s="191"/>
    </row>
    <row r="92" spans="1:20" s="138" customFormat="1" ht="12.95" customHeight="1">
      <c r="A92" s="351">
        <v>76</v>
      </c>
      <c r="B92" s="262" t="s">
        <v>99</v>
      </c>
      <c r="C92" s="353" t="s">
        <v>141</v>
      </c>
      <c r="D92" s="80">
        <v>653609029.71000004</v>
      </c>
      <c r="E92" s="223">
        <f t="shared" si="28"/>
        <v>2.447295035754189E-3</v>
      </c>
      <c r="F92" s="80">
        <v>47693.22</v>
      </c>
      <c r="G92" s="80">
        <v>48836.62</v>
      </c>
      <c r="H92" s="258">
        <v>8.3999999999999995E-3</v>
      </c>
      <c r="I92" s="80">
        <v>653994802.52999997</v>
      </c>
      <c r="J92" s="223">
        <f t="shared" si="29"/>
        <v>2.3050020946262461E-3</v>
      </c>
      <c r="K92" s="80">
        <v>47721.37</v>
      </c>
      <c r="L92" s="80">
        <v>48877.15</v>
      </c>
      <c r="M92" s="258">
        <v>9.1999999999999998E-3</v>
      </c>
      <c r="N92" s="86">
        <f t="shared" si="30"/>
        <v>5.9021953869134414E-4</v>
      </c>
      <c r="O92" s="86" t="e">
        <f>((#REF!-G92)/G92)</f>
        <v>#REF!</v>
      </c>
      <c r="P92" s="265">
        <f t="shared" si="31"/>
        <v>8.0000000000000036E-4</v>
      </c>
      <c r="Q92" s="136"/>
      <c r="S92" s="202"/>
      <c r="T92" s="191"/>
    </row>
    <row r="93" spans="1:20" s="138" customFormat="1" ht="12.95" customHeight="1">
      <c r="A93" s="351">
        <v>77</v>
      </c>
      <c r="B93" s="262" t="s">
        <v>65</v>
      </c>
      <c r="C93" s="353" t="s">
        <v>159</v>
      </c>
      <c r="D93" s="80">
        <v>722741668.11000001</v>
      </c>
      <c r="E93" s="223">
        <f t="shared" si="28"/>
        <v>2.7061469718114009E-3</v>
      </c>
      <c r="F93" s="80">
        <f>415.8*105.2115</f>
        <v>43746.941700000003</v>
      </c>
      <c r="G93" s="80">
        <f>415.8*105.2115</f>
        <v>43746.941700000003</v>
      </c>
      <c r="H93" s="258">
        <v>8.3599999999999994E-2</v>
      </c>
      <c r="I93" s="80">
        <v>724481688.46000004</v>
      </c>
      <c r="J93" s="223">
        <f>(I93/$I$105)</f>
        <v>2.5534328452741129E-3</v>
      </c>
      <c r="K93" s="80">
        <v>43675.937608</v>
      </c>
      <c r="L93" s="80">
        <v>43675.937608</v>
      </c>
      <c r="M93" s="258">
        <v>8.3599999999999994E-2</v>
      </c>
      <c r="N93" s="86">
        <f t="shared" si="30"/>
        <v>2.4075273735776857E-3</v>
      </c>
      <c r="O93" s="86">
        <f t="shared" si="32"/>
        <v>-1.62306413296093E-3</v>
      </c>
      <c r="P93" s="265">
        <f t="shared" si="31"/>
        <v>0</v>
      </c>
      <c r="Q93" s="136"/>
      <c r="R93" s="150"/>
      <c r="S93" s="202"/>
      <c r="T93" s="157"/>
    </row>
    <row r="94" spans="1:20" s="138" customFormat="1" ht="12.95" customHeight="1">
      <c r="A94" s="351">
        <v>78</v>
      </c>
      <c r="B94" s="262" t="s">
        <v>8</v>
      </c>
      <c r="C94" s="353" t="s">
        <v>160</v>
      </c>
      <c r="D94" s="80">
        <f>14645184.91*415.8</f>
        <v>6089467885.5780001</v>
      </c>
      <c r="E94" s="223">
        <f t="shared" si="28"/>
        <v>2.2800671118897775E-2</v>
      </c>
      <c r="F94" s="80">
        <f>1.0589*415.8</f>
        <v>440.29061999999999</v>
      </c>
      <c r="G94" s="80">
        <f>1.0642*415.8</f>
        <v>442.49436000000003</v>
      </c>
      <c r="H94" s="258">
        <v>2.9399999999999999E-2</v>
      </c>
      <c r="I94" s="80">
        <v>5998315947.9750004</v>
      </c>
      <c r="J94" s="223">
        <f t="shared" si="29"/>
        <v>2.1141040832168022E-2</v>
      </c>
      <c r="K94" s="80">
        <v>439.31245799999999</v>
      </c>
      <c r="L94" s="80">
        <v>441.51587999999998</v>
      </c>
      <c r="M94" s="258">
        <v>-0.10780000000000001</v>
      </c>
      <c r="N94" s="86">
        <f t="shared" si="30"/>
        <v>-1.4968785338186857E-2</v>
      </c>
      <c r="O94" s="86">
        <f t="shared" si="32"/>
        <v>-2.211282421769279E-3</v>
      </c>
      <c r="P94" s="265">
        <f t="shared" si="31"/>
        <v>-0.13720000000000002</v>
      </c>
      <c r="Q94" s="136"/>
      <c r="S94" s="202"/>
      <c r="T94" s="157"/>
    </row>
    <row r="95" spans="1:20" s="138" customFormat="1" ht="12.95" customHeight="1">
      <c r="A95" s="351">
        <v>79</v>
      </c>
      <c r="B95" s="262" t="s">
        <v>188</v>
      </c>
      <c r="C95" s="353" t="s">
        <v>191</v>
      </c>
      <c r="D95" s="80">
        <v>906897936.73000002</v>
      </c>
      <c r="E95" s="223">
        <f t="shared" si="28"/>
        <v>3.3956795539985003E-3</v>
      </c>
      <c r="F95" s="80">
        <v>42449.97</v>
      </c>
      <c r="G95" s="80">
        <v>42449.97</v>
      </c>
      <c r="H95" s="258">
        <v>3.8199999999999998E-2</v>
      </c>
      <c r="I95" s="80">
        <v>796723246.31640005</v>
      </c>
      <c r="J95" s="223">
        <f t="shared" si="29"/>
        <v>2.8080479301859336E-3</v>
      </c>
      <c r="K95" s="80">
        <v>42512.533049999998</v>
      </c>
      <c r="L95" s="80">
        <v>42512.533049999998</v>
      </c>
      <c r="M95" s="258">
        <v>3.7100000000000001E-2</v>
      </c>
      <c r="N95" s="86">
        <f t="shared" si="30"/>
        <v>-0.12148521454449066</v>
      </c>
      <c r="O95" s="86">
        <f>((L95-G95)/G95)</f>
        <v>1.4738066952696791E-3</v>
      </c>
      <c r="P95" s="265">
        <f t="shared" si="31"/>
        <v>-1.0999999999999968E-3</v>
      </c>
      <c r="Q95" s="136"/>
      <c r="S95" s="191"/>
      <c r="T95" s="191"/>
    </row>
    <row r="96" spans="1:20" s="138" customFormat="1" ht="4.5" customHeight="1">
      <c r="A96" s="374"/>
      <c r="B96" s="375"/>
      <c r="C96" s="375"/>
      <c r="D96" s="375"/>
      <c r="E96" s="375"/>
      <c r="F96" s="375"/>
      <c r="G96" s="375"/>
      <c r="H96" s="375"/>
      <c r="I96" s="375"/>
      <c r="J96" s="375"/>
      <c r="K96" s="375"/>
      <c r="L96" s="375"/>
      <c r="M96" s="375"/>
      <c r="N96" s="375"/>
      <c r="O96" s="375"/>
      <c r="P96" s="376"/>
      <c r="Q96" s="136"/>
      <c r="S96" s="203"/>
      <c r="T96" s="157"/>
    </row>
    <row r="97" spans="1:41" s="138" customFormat="1" ht="12.95" customHeight="1">
      <c r="A97" s="386" t="s">
        <v>219</v>
      </c>
      <c r="B97" s="387"/>
      <c r="C97" s="387"/>
      <c r="D97" s="387"/>
      <c r="E97" s="387"/>
      <c r="F97" s="387"/>
      <c r="G97" s="387"/>
      <c r="H97" s="387"/>
      <c r="I97" s="387"/>
      <c r="J97" s="387"/>
      <c r="K97" s="387"/>
      <c r="L97" s="387"/>
      <c r="M97" s="387"/>
      <c r="N97" s="387"/>
      <c r="O97" s="387"/>
      <c r="P97" s="388"/>
      <c r="Q97" s="136"/>
      <c r="R97" s="204"/>
      <c r="S97" s="203"/>
      <c r="T97" s="157"/>
      <c r="AE97" s="138">
        <v>136.96</v>
      </c>
      <c r="AO97" s="147">
        <v>185280902</v>
      </c>
    </row>
    <row r="98" spans="1:41" s="138" customFormat="1" ht="12.95" customHeight="1">
      <c r="A98" s="351">
        <v>80</v>
      </c>
      <c r="B98" s="262" t="s">
        <v>6</v>
      </c>
      <c r="C98" s="353" t="s">
        <v>102</v>
      </c>
      <c r="D98" s="80">
        <v>177453726027.91</v>
      </c>
      <c r="E98" s="223">
        <f t="shared" ref="E98:E104" si="33">(D98/$D$105)</f>
        <v>0.6644363878768238</v>
      </c>
      <c r="F98" s="71">
        <v>550.44000000000005</v>
      </c>
      <c r="G98" s="71">
        <v>550.44000000000005</v>
      </c>
      <c r="H98" s="258">
        <v>1.66E-2</v>
      </c>
      <c r="I98" s="80">
        <v>177635198447.51001</v>
      </c>
      <c r="J98" s="223">
        <f t="shared" ref="J98:J104" si="34">(I98/$I$105)</f>
        <v>0.62607455428833814</v>
      </c>
      <c r="K98" s="71">
        <v>553.08000000000004</v>
      </c>
      <c r="L98" s="71">
        <v>553.08000000000004</v>
      </c>
      <c r="M98" s="258">
        <v>1.7600000000000001E-2</v>
      </c>
      <c r="N98" s="86">
        <f t="shared" ref="N98:N105" si="35">((I98-D98)/D98)</f>
        <v>1.0226464310558576E-3</v>
      </c>
      <c r="O98" s="86">
        <f t="shared" ref="O98:O103" si="36">((L98-G98)/G98)</f>
        <v>4.796163069544339E-3</v>
      </c>
      <c r="P98" s="265">
        <f t="shared" ref="P98:P105" si="37">M98-H98</f>
        <v>1.0000000000000009E-3</v>
      </c>
      <c r="Q98" s="136"/>
      <c r="S98" s="396"/>
      <c r="T98" s="157"/>
    </row>
    <row r="99" spans="1:41" s="138" customFormat="1" ht="12.95" customHeight="1">
      <c r="A99" s="351">
        <v>81</v>
      </c>
      <c r="B99" s="262" t="s">
        <v>53</v>
      </c>
      <c r="C99" s="353" t="s">
        <v>137</v>
      </c>
      <c r="D99" s="80">
        <v>1972438102.6300001</v>
      </c>
      <c r="E99" s="223">
        <f t="shared" si="33"/>
        <v>7.3853599896570657E-3</v>
      </c>
      <c r="F99" s="71">
        <v>450.36</v>
      </c>
      <c r="G99" s="71">
        <v>450.36</v>
      </c>
      <c r="H99" s="258">
        <v>-4.7000000000000002E-3</v>
      </c>
      <c r="I99" s="80">
        <v>1974186670.3699999</v>
      </c>
      <c r="J99" s="223">
        <f t="shared" si="34"/>
        <v>6.9580131107805305E-3</v>
      </c>
      <c r="K99" s="71">
        <v>450.36</v>
      </c>
      <c r="L99" s="71">
        <v>450.36</v>
      </c>
      <c r="M99" s="258">
        <v>6.9999999999999999E-4</v>
      </c>
      <c r="N99" s="86">
        <f t="shared" si="35"/>
        <v>8.8650069052523077E-4</v>
      </c>
      <c r="O99" s="86">
        <f t="shared" si="36"/>
        <v>0</v>
      </c>
      <c r="P99" s="265">
        <f t="shared" si="37"/>
        <v>5.4000000000000003E-3</v>
      </c>
      <c r="Q99" s="136"/>
      <c r="S99" s="396"/>
      <c r="T99" s="158"/>
    </row>
    <row r="100" spans="1:41" s="138" customFormat="1" ht="12.75" customHeight="1">
      <c r="A100" s="351">
        <v>82</v>
      </c>
      <c r="B100" s="262" t="s">
        <v>97</v>
      </c>
      <c r="C100" s="353" t="s">
        <v>156</v>
      </c>
      <c r="D100" s="71">
        <v>4818275827.1599998</v>
      </c>
      <c r="E100" s="223">
        <f t="shared" si="33"/>
        <v>1.8040972472389123E-2</v>
      </c>
      <c r="F100" s="71">
        <v>45297.23</v>
      </c>
      <c r="G100" s="71">
        <v>45297.23</v>
      </c>
      <c r="H100" s="258">
        <v>4.7300000000000002E-2</v>
      </c>
      <c r="I100" s="71">
        <v>4919694687.0500002</v>
      </c>
      <c r="J100" s="223">
        <f t="shared" si="34"/>
        <v>1.7339444464547837E-2</v>
      </c>
      <c r="K100" s="71">
        <v>45330.44</v>
      </c>
      <c r="L100" s="71">
        <v>45330.44</v>
      </c>
      <c r="M100" s="258">
        <v>4.6809999999999997E-2</v>
      </c>
      <c r="N100" s="86">
        <f t="shared" si="35"/>
        <v>2.1048786646525153E-2</v>
      </c>
      <c r="O100" s="86">
        <f t="shared" si="36"/>
        <v>7.3315741381976612E-4</v>
      </c>
      <c r="P100" s="265">
        <f t="shared" si="37"/>
        <v>-4.9000000000000432E-4</v>
      </c>
      <c r="Q100" s="136"/>
      <c r="R100" s="205"/>
      <c r="S100" s="206"/>
      <c r="T100" s="207"/>
      <c r="U100" s="214"/>
      <c r="V100" s="212"/>
      <c r="W100" s="168"/>
    </row>
    <row r="101" spans="1:41" s="138" customFormat="1" ht="12.95" customHeight="1" thickBot="1">
      <c r="A101" s="351">
        <v>83</v>
      </c>
      <c r="B101" s="262" t="s">
        <v>161</v>
      </c>
      <c r="C101" s="353" t="s">
        <v>162</v>
      </c>
      <c r="D101" s="71">
        <v>441991705.50999999</v>
      </c>
      <c r="E101" s="223">
        <f t="shared" si="33"/>
        <v>1.6549405800269973E-3</v>
      </c>
      <c r="F101" s="71">
        <v>43626.17</v>
      </c>
      <c r="G101" s="71">
        <v>43626.17</v>
      </c>
      <c r="H101" s="258">
        <v>4.4900000000000002E-2</v>
      </c>
      <c r="I101" s="71">
        <v>459190878.81999999</v>
      </c>
      <c r="J101" s="223">
        <f t="shared" si="34"/>
        <v>1.6184164360615301E-3</v>
      </c>
      <c r="K101" s="71">
        <v>43688.45</v>
      </c>
      <c r="L101" s="71">
        <v>43688.45</v>
      </c>
      <c r="M101" s="258">
        <v>4.4900000000000002E-2</v>
      </c>
      <c r="N101" s="86">
        <f t="shared" si="35"/>
        <v>3.8912887041973855E-2</v>
      </c>
      <c r="O101" s="86">
        <f t="shared" si="36"/>
        <v>1.4275834894513738E-3</v>
      </c>
      <c r="P101" s="265">
        <f t="shared" si="37"/>
        <v>0</v>
      </c>
      <c r="Q101" s="136"/>
      <c r="R101" s="194"/>
      <c r="S101" s="188"/>
      <c r="T101" s="207"/>
      <c r="U101" s="214"/>
      <c r="V101" s="212"/>
      <c r="W101" s="169"/>
    </row>
    <row r="102" spans="1:41" s="138" customFormat="1" ht="12.75" customHeight="1">
      <c r="A102" s="351">
        <v>84</v>
      </c>
      <c r="B102" s="262" t="s">
        <v>10</v>
      </c>
      <c r="C102" s="353" t="s">
        <v>167</v>
      </c>
      <c r="D102" s="71">
        <v>1962398905.47</v>
      </c>
      <c r="E102" s="223">
        <f t="shared" si="33"/>
        <v>7.3477704273104032E-3</v>
      </c>
      <c r="F102" s="71">
        <v>457.69753700000001</v>
      </c>
      <c r="G102" s="71">
        <v>457.69753700000001</v>
      </c>
      <c r="H102" s="258">
        <v>3.6380000000000003E-2</v>
      </c>
      <c r="I102" s="71">
        <v>1983021206.2875001</v>
      </c>
      <c r="J102" s="223">
        <f t="shared" si="34"/>
        <v>6.9891503976765605E-3</v>
      </c>
      <c r="K102" s="71">
        <v>457.45875000000001</v>
      </c>
      <c r="L102" s="71">
        <v>457.45875000000001</v>
      </c>
      <c r="M102" s="258">
        <v>3.6799999999999999E-2</v>
      </c>
      <c r="N102" s="86">
        <f t="shared" si="35"/>
        <v>1.05087200976404E-2</v>
      </c>
      <c r="O102" s="86">
        <f t="shared" si="36"/>
        <v>-5.2171353502389957E-4</v>
      </c>
      <c r="P102" s="265">
        <f t="shared" si="37"/>
        <v>4.1999999999999676E-4</v>
      </c>
      <c r="Q102" s="136"/>
      <c r="S102" s="212"/>
      <c r="T102" s="212"/>
      <c r="U102" s="212"/>
      <c r="V102" s="214"/>
    </row>
    <row r="103" spans="1:41" s="138" customFormat="1" ht="12.75" customHeight="1">
      <c r="A103" s="351">
        <v>85</v>
      </c>
      <c r="B103" s="262" t="s">
        <v>175</v>
      </c>
      <c r="C103" s="353" t="s">
        <v>177</v>
      </c>
      <c r="D103" s="71">
        <v>91419725.920000002</v>
      </c>
      <c r="E103" s="223">
        <f t="shared" si="33"/>
        <v>3.4230102591038537E-4</v>
      </c>
      <c r="F103" s="71">
        <v>357.84</v>
      </c>
      <c r="G103" s="71">
        <v>357.84</v>
      </c>
      <c r="H103" s="258">
        <v>-3.5542999999999998E-2</v>
      </c>
      <c r="I103" s="71">
        <v>87943651.650000006</v>
      </c>
      <c r="J103" s="223">
        <f t="shared" si="34"/>
        <v>3.0995705237738832E-4</v>
      </c>
      <c r="K103" s="71">
        <v>344.24</v>
      </c>
      <c r="L103" s="71">
        <v>344.24</v>
      </c>
      <c r="M103" s="258">
        <v>-3.6706000000000003E-2</v>
      </c>
      <c r="N103" s="86">
        <f t="shared" si="35"/>
        <v>-3.8023240991138553E-2</v>
      </c>
      <c r="O103" s="86">
        <f t="shared" si="36"/>
        <v>-3.8005812653699886E-2</v>
      </c>
      <c r="P103" s="265">
        <f t="shared" si="37"/>
        <v>-1.1630000000000043E-3</v>
      </c>
      <c r="Q103" s="136"/>
      <c r="S103" s="212"/>
      <c r="T103" s="212"/>
      <c r="U103" s="212"/>
      <c r="V103" s="214"/>
    </row>
    <row r="104" spans="1:41" s="138" customFormat="1" ht="12.95" customHeight="1">
      <c r="A104" s="351">
        <v>86</v>
      </c>
      <c r="B104" s="369" t="s">
        <v>13</v>
      </c>
      <c r="C104" s="354" t="s">
        <v>214</v>
      </c>
      <c r="D104" s="80">
        <v>2450205156.4699998</v>
      </c>
      <c r="E104" s="223">
        <f t="shared" si="33"/>
        <v>9.174253480966869E-3</v>
      </c>
      <c r="F104" s="71">
        <v>1.0317000000000001</v>
      </c>
      <c r="G104" s="71">
        <v>1.0317000000000001</v>
      </c>
      <c r="H104" s="258">
        <v>5.8400000000000001E-2</v>
      </c>
      <c r="I104" s="80">
        <v>2646472644.1399999</v>
      </c>
      <c r="J104" s="223">
        <f t="shared" si="34"/>
        <v>9.3274823660910288E-3</v>
      </c>
      <c r="K104" s="71">
        <v>428.38494600000001</v>
      </c>
      <c r="L104" s="71">
        <v>428.38494600000001</v>
      </c>
      <c r="M104" s="258">
        <v>8.2600000000000007E-2</v>
      </c>
      <c r="N104" s="86">
        <f t="shared" si="35"/>
        <v>8.0102471073386292E-2</v>
      </c>
      <c r="O104" s="86">
        <f>((L104-G104)/G104)</f>
        <v>414.22239604536202</v>
      </c>
      <c r="P104" s="265">
        <f t="shared" si="37"/>
        <v>2.4200000000000006E-2</v>
      </c>
      <c r="Q104" s="136"/>
      <c r="S104" s="212"/>
      <c r="T104" s="212"/>
      <c r="U104" s="212"/>
      <c r="V104" s="214"/>
    </row>
    <row r="105" spans="1:41" s="138" customFormat="1" ht="13.5" customHeight="1">
      <c r="A105" s="247"/>
      <c r="B105" s="133"/>
      <c r="C105" s="303" t="s">
        <v>47</v>
      </c>
      <c r="D105" s="84">
        <f>SUM(D88:D104)</f>
        <v>267074063470.47803</v>
      </c>
      <c r="E105" s="323">
        <f>(D105/$D$156)</f>
        <v>0.18860611093282079</v>
      </c>
      <c r="F105" s="325"/>
      <c r="G105" s="79"/>
      <c r="H105" s="339"/>
      <c r="I105" s="84">
        <f>SUM(I88:I104)</f>
        <v>283728506822.04895</v>
      </c>
      <c r="J105" s="323">
        <f>(I105/$I$156)</f>
        <v>0.19728753536393309</v>
      </c>
      <c r="K105" s="325"/>
      <c r="L105" s="79"/>
      <c r="M105" s="341"/>
      <c r="N105" s="327">
        <f t="shared" si="35"/>
        <v>6.235889451471157E-2</v>
      </c>
      <c r="O105" s="327"/>
      <c r="P105" s="328">
        <f t="shared" si="37"/>
        <v>0</v>
      </c>
      <c r="Q105" s="136"/>
      <c r="S105" s="212"/>
      <c r="T105" s="212"/>
      <c r="U105" s="212"/>
      <c r="V105" s="212"/>
    </row>
    <row r="106" spans="1:41" s="138" customFormat="1" ht="4.5" customHeight="1">
      <c r="A106" s="374"/>
      <c r="B106" s="375"/>
      <c r="C106" s="375"/>
      <c r="D106" s="375"/>
      <c r="E106" s="375"/>
      <c r="F106" s="375"/>
      <c r="G106" s="375"/>
      <c r="H106" s="375"/>
      <c r="I106" s="375"/>
      <c r="J106" s="375"/>
      <c r="K106" s="375"/>
      <c r="L106" s="375"/>
      <c r="M106" s="375"/>
      <c r="N106" s="375"/>
      <c r="O106" s="375"/>
      <c r="P106" s="376"/>
      <c r="Q106" s="136"/>
      <c r="R106" s="144"/>
      <c r="S106" s="159"/>
    </row>
    <row r="107" spans="1:41" s="138" customFormat="1" ht="12.95" customHeight="1">
      <c r="A107" s="407" t="s">
        <v>239</v>
      </c>
      <c r="B107" s="408"/>
      <c r="C107" s="408"/>
      <c r="D107" s="408"/>
      <c r="E107" s="408"/>
      <c r="F107" s="408"/>
      <c r="G107" s="408"/>
      <c r="H107" s="408"/>
      <c r="I107" s="408"/>
      <c r="J107" s="408"/>
      <c r="K107" s="408"/>
      <c r="L107" s="408"/>
      <c r="M107" s="408"/>
      <c r="N107" s="408"/>
      <c r="O107" s="408"/>
      <c r="P107" s="409"/>
      <c r="Q107" s="136"/>
    </row>
    <row r="108" spans="1:41" s="138" customFormat="1" ht="12.95" customHeight="1">
      <c r="A108" s="351">
        <v>87</v>
      </c>
      <c r="B108" s="262" t="s">
        <v>25</v>
      </c>
      <c r="C108" s="353" t="s">
        <v>154</v>
      </c>
      <c r="D108" s="80">
        <v>2320886640.0900002</v>
      </c>
      <c r="E108" s="223">
        <f>(D108/$D$112)</f>
        <v>5.0875834558762184E-2</v>
      </c>
      <c r="F108" s="81">
        <v>77</v>
      </c>
      <c r="G108" s="81">
        <v>77</v>
      </c>
      <c r="H108" s="258">
        <v>9.64E-2</v>
      </c>
      <c r="I108" s="80">
        <v>2324362383.0799999</v>
      </c>
      <c r="J108" s="223">
        <f>(I108/$I$112)</f>
        <v>5.1361258372226312E-2</v>
      </c>
      <c r="K108" s="81">
        <v>77</v>
      </c>
      <c r="L108" s="81">
        <v>77</v>
      </c>
      <c r="M108" s="258">
        <v>9.6699999999999994E-2</v>
      </c>
      <c r="N108" s="86">
        <f>((I108-D108)/D108)</f>
        <v>1.497592743204807E-3</v>
      </c>
      <c r="O108" s="86">
        <f>((L108-G108)/G108)</f>
        <v>0</v>
      </c>
      <c r="P108" s="265">
        <f>M108-H108</f>
        <v>2.9999999999999472E-4</v>
      </c>
      <c r="Q108" s="136"/>
    </row>
    <row r="109" spans="1:41" s="138" customFormat="1" ht="12.95" customHeight="1">
      <c r="A109" s="351">
        <v>88</v>
      </c>
      <c r="B109" s="262" t="s">
        <v>25</v>
      </c>
      <c r="C109" s="353" t="s">
        <v>26</v>
      </c>
      <c r="D109" s="80">
        <v>10077006517.459999</v>
      </c>
      <c r="E109" s="223">
        <f>(D109/$D$112)</f>
        <v>0.22089666404817707</v>
      </c>
      <c r="F109" s="81">
        <v>36.6</v>
      </c>
      <c r="G109" s="81">
        <v>36.6</v>
      </c>
      <c r="H109" s="258">
        <v>0.1246</v>
      </c>
      <c r="I109" s="80">
        <v>9716607080.6399994</v>
      </c>
      <c r="J109" s="223">
        <f>(I109/$I$112)</f>
        <v>0.21470712587804688</v>
      </c>
      <c r="K109" s="81">
        <v>36.6</v>
      </c>
      <c r="L109" s="81">
        <v>36.6</v>
      </c>
      <c r="M109" s="258">
        <v>0.11799999999999999</v>
      </c>
      <c r="N109" s="86">
        <f>((I109-D109)/D109)</f>
        <v>-3.5764533464928396E-2</v>
      </c>
      <c r="O109" s="86">
        <f>((L109-G109)/G109)</f>
        <v>0</v>
      </c>
      <c r="P109" s="265">
        <f>M109-H109</f>
        <v>-6.6000000000000086E-3</v>
      </c>
      <c r="Q109" s="136"/>
      <c r="R109" s="160"/>
      <c r="S109" s="193"/>
    </row>
    <row r="110" spans="1:41" s="138" customFormat="1" ht="12.95" customHeight="1">
      <c r="A110" s="351">
        <v>89</v>
      </c>
      <c r="B110" s="262" t="s">
        <v>6</v>
      </c>
      <c r="C110" s="353" t="s">
        <v>202</v>
      </c>
      <c r="D110" s="80">
        <v>25708939741.310001</v>
      </c>
      <c r="E110" s="223">
        <f>(D110/$D$112)</f>
        <v>0.5635621069839728</v>
      </c>
      <c r="F110" s="81">
        <v>9.6300000000000008</v>
      </c>
      <c r="G110" s="81">
        <v>9.6300000000000008</v>
      </c>
      <c r="H110" s="258">
        <v>-0.16850000000000001</v>
      </c>
      <c r="I110" s="80">
        <v>25702386482.599998</v>
      </c>
      <c r="J110" s="223">
        <f>(I110/$I$112)</f>
        <v>0.56794367458587458</v>
      </c>
      <c r="K110" s="81">
        <v>9.6300000000000008</v>
      </c>
      <c r="L110" s="81">
        <v>9.6300000000000008</v>
      </c>
      <c r="M110" s="258">
        <v>-0.1573</v>
      </c>
      <c r="N110" s="86">
        <f>((I110-D110)/D110)</f>
        <v>-2.5490194367964927E-4</v>
      </c>
      <c r="O110" s="86">
        <f>((L110-G110)/G110)</f>
        <v>0</v>
      </c>
      <c r="P110" s="265">
        <f>M110-H110</f>
        <v>1.1200000000000015E-2</v>
      </c>
      <c r="Q110" s="136"/>
      <c r="R110" s="161"/>
      <c r="S110" s="139"/>
    </row>
    <row r="111" spans="1:41" s="162" customFormat="1" ht="12.95" customHeight="1">
      <c r="A111" s="351">
        <v>90</v>
      </c>
      <c r="B111" s="262" t="s">
        <v>13</v>
      </c>
      <c r="C111" s="353" t="s">
        <v>266</v>
      </c>
      <c r="D111" s="80">
        <v>7511812185.1700001</v>
      </c>
      <c r="E111" s="223">
        <f>(D111/$D$112)</f>
        <v>0.16466539440908792</v>
      </c>
      <c r="F111" s="81">
        <v>101.31</v>
      </c>
      <c r="G111" s="81">
        <v>101.31</v>
      </c>
      <c r="H111" s="258">
        <v>7.6999999999999999E-2</v>
      </c>
      <c r="I111" s="80">
        <v>7511812185.1700001</v>
      </c>
      <c r="J111" s="223">
        <f>(I111/$I$112)</f>
        <v>0.16598794116385218</v>
      </c>
      <c r="K111" s="81">
        <v>101.31</v>
      </c>
      <c r="L111" s="81">
        <v>101.31</v>
      </c>
      <c r="M111" s="258">
        <v>7.6999999999999999E-2</v>
      </c>
      <c r="N111" s="86">
        <f>((I111-D111)/D111)</f>
        <v>0</v>
      </c>
      <c r="O111" s="86">
        <f>((L111-G111)/G111)</f>
        <v>0</v>
      </c>
      <c r="P111" s="265">
        <f>M111-H111</f>
        <v>0</v>
      </c>
      <c r="Q111" s="136"/>
      <c r="R111" s="161"/>
      <c r="S111" s="188"/>
    </row>
    <row r="112" spans="1:41" s="138" customFormat="1" ht="12.75" customHeight="1">
      <c r="A112" s="247"/>
      <c r="B112" s="133"/>
      <c r="C112" s="303" t="s">
        <v>47</v>
      </c>
      <c r="D112" s="75">
        <f>SUM(D108:D111)</f>
        <v>45618645084.029999</v>
      </c>
      <c r="E112" s="323">
        <f>(D112/$D$156)</f>
        <v>3.2215615112601938E-2</v>
      </c>
      <c r="F112" s="77"/>
      <c r="G112" s="77"/>
      <c r="H112" s="305"/>
      <c r="I112" s="75">
        <f>SUM(I108:I111)</f>
        <v>45255168131.489998</v>
      </c>
      <c r="J112" s="323">
        <f>(I112/$I$156)</f>
        <v>3.1467689599275199E-2</v>
      </c>
      <c r="K112" s="325"/>
      <c r="L112" s="77"/>
      <c r="M112" s="326"/>
      <c r="N112" s="327">
        <f>((I112-D112)/D112)</f>
        <v>-7.9677279294567555E-3</v>
      </c>
      <c r="O112" s="327"/>
      <c r="P112" s="328">
        <f>M112-H112</f>
        <v>0</v>
      </c>
      <c r="Q112" s="136"/>
      <c r="R112" s="188"/>
      <c r="S112" s="188"/>
      <c r="T112" s="208"/>
      <c r="U112" s="397"/>
    </row>
    <row r="113" spans="1:21" s="138" customFormat="1" ht="5.25" customHeight="1">
      <c r="A113" s="374"/>
      <c r="B113" s="375"/>
      <c r="C113" s="375"/>
      <c r="D113" s="375"/>
      <c r="E113" s="375"/>
      <c r="F113" s="375"/>
      <c r="G113" s="375"/>
      <c r="H113" s="375"/>
      <c r="I113" s="375"/>
      <c r="J113" s="375"/>
      <c r="K113" s="375"/>
      <c r="L113" s="375"/>
      <c r="M113" s="375"/>
      <c r="N113" s="375"/>
      <c r="O113" s="375"/>
      <c r="P113" s="376"/>
      <c r="Q113" s="136"/>
      <c r="R113" s="188"/>
      <c r="S113" s="188"/>
      <c r="T113" s="208"/>
      <c r="U113" s="397"/>
    </row>
    <row r="114" spans="1:21" s="138" customFormat="1" ht="12" customHeight="1">
      <c r="A114" s="377" t="s">
        <v>253</v>
      </c>
      <c r="B114" s="378"/>
      <c r="C114" s="378"/>
      <c r="D114" s="378"/>
      <c r="E114" s="378"/>
      <c r="F114" s="378"/>
      <c r="G114" s="378"/>
      <c r="H114" s="378"/>
      <c r="I114" s="378"/>
      <c r="J114" s="378"/>
      <c r="K114" s="378"/>
      <c r="L114" s="378"/>
      <c r="M114" s="378"/>
      <c r="N114" s="378"/>
      <c r="O114" s="378"/>
      <c r="P114" s="379"/>
      <c r="Q114" s="136"/>
      <c r="R114" s="212"/>
      <c r="S114" s="214"/>
      <c r="T114" s="208"/>
      <c r="U114" s="397"/>
    </row>
    <row r="115" spans="1:21" s="138" customFormat="1" ht="12" customHeight="1">
      <c r="A115" s="351">
        <v>91</v>
      </c>
      <c r="B115" s="262" t="s">
        <v>6</v>
      </c>
      <c r="C115" s="353" t="s">
        <v>27</v>
      </c>
      <c r="D115" s="80">
        <v>1772649266.4000001</v>
      </c>
      <c r="E115" s="223">
        <f>(D115/$D$137)</f>
        <v>5.6437689592869593E-2</v>
      </c>
      <c r="F115" s="71">
        <v>3699.94</v>
      </c>
      <c r="G115" s="71">
        <v>3742.18</v>
      </c>
      <c r="H115" s="258">
        <v>8.09E-2</v>
      </c>
      <c r="I115" s="80">
        <v>1805573876.4300001</v>
      </c>
      <c r="J115" s="223">
        <f t="shared" ref="J115:J136" si="38">(I115/$I$137)</f>
        <v>5.5068535628409188E-2</v>
      </c>
      <c r="K115" s="71">
        <v>3842.72</v>
      </c>
      <c r="L115" s="71">
        <v>3888.72</v>
      </c>
      <c r="M115" s="258">
        <v>0.12330000000000001</v>
      </c>
      <c r="N115" s="86">
        <f>((I115-D115)/D115)</f>
        <v>1.8573674247960623E-2</v>
      </c>
      <c r="O115" s="86">
        <f t="shared" ref="O115:O125" si="39">((L115-G115)/G115)</f>
        <v>3.9158992886499308E-2</v>
      </c>
      <c r="P115" s="265">
        <f t="shared" ref="P115:P137" si="40">M115-H115</f>
        <v>4.2400000000000007E-2</v>
      </c>
      <c r="Q115" s="136"/>
      <c r="R115" s="399"/>
      <c r="S115" s="194"/>
      <c r="T115" s="212"/>
    </row>
    <row r="116" spans="1:21" s="138" customFormat="1" ht="12" customHeight="1">
      <c r="A116" s="351">
        <v>92</v>
      </c>
      <c r="B116" s="262" t="s">
        <v>13</v>
      </c>
      <c r="C116" s="353" t="s">
        <v>249</v>
      </c>
      <c r="D116" s="80">
        <v>202728069.36000001</v>
      </c>
      <c r="E116" s="223">
        <f t="shared" ref="E116:E136" si="41">(D116/$D$137)</f>
        <v>6.4544656786717277E-3</v>
      </c>
      <c r="F116" s="71">
        <v>153.62</v>
      </c>
      <c r="G116" s="71">
        <v>155.47</v>
      </c>
      <c r="H116" s="258">
        <v>8.2299999999999998E-2</v>
      </c>
      <c r="I116" s="80">
        <v>208475099.19</v>
      </c>
      <c r="J116" s="224">
        <f t="shared" si="38"/>
        <v>6.3583210730096843E-3</v>
      </c>
      <c r="K116" s="71">
        <v>157.96</v>
      </c>
      <c r="L116" s="71">
        <v>159.9</v>
      </c>
      <c r="M116" s="258">
        <v>0.113</v>
      </c>
      <c r="N116" s="86">
        <f>((I116-D116)/D116)</f>
        <v>2.8348466239248474E-2</v>
      </c>
      <c r="O116" s="86">
        <f t="shared" si="39"/>
        <v>2.8494243262365774E-2</v>
      </c>
      <c r="P116" s="265">
        <f t="shared" si="40"/>
        <v>3.0700000000000005E-2</v>
      </c>
      <c r="Q116" s="136"/>
      <c r="R116" s="399"/>
      <c r="U116" s="215"/>
    </row>
    <row r="117" spans="1:21" s="138" customFormat="1" ht="12" customHeight="1">
      <c r="A117" s="351">
        <v>93</v>
      </c>
      <c r="B117" s="262" t="s">
        <v>46</v>
      </c>
      <c r="C117" s="353" t="s">
        <v>83</v>
      </c>
      <c r="D117" s="71">
        <v>1052160344.41</v>
      </c>
      <c r="E117" s="223">
        <f t="shared" si="41"/>
        <v>3.3498729864556771E-2</v>
      </c>
      <c r="F117" s="71">
        <v>1.4853000000000001</v>
      </c>
      <c r="G117" s="71">
        <v>1.5093000000000001</v>
      </c>
      <c r="H117" s="258">
        <v>9.1300000000000006E-2</v>
      </c>
      <c r="I117" s="71">
        <v>1125764977.3099999</v>
      </c>
      <c r="J117" s="224">
        <f t="shared" si="38"/>
        <v>3.4334916766068105E-2</v>
      </c>
      <c r="K117" s="71">
        <v>1.5876999999999999</v>
      </c>
      <c r="L117" s="71">
        <v>1.615</v>
      </c>
      <c r="M117" s="258">
        <v>0.1666</v>
      </c>
      <c r="N117" s="86">
        <f t="shared" ref="N117:N122" si="42">((I117-D117)/D117)</f>
        <v>6.9955718528124017E-2</v>
      </c>
      <c r="O117" s="86">
        <f t="shared" si="39"/>
        <v>7.0032465381302519E-2</v>
      </c>
      <c r="P117" s="265">
        <f t="shared" si="40"/>
        <v>7.5299999999999992E-2</v>
      </c>
      <c r="Q117" s="136"/>
      <c r="R117" s="214"/>
      <c r="S117" s="139"/>
      <c r="U117" s="215"/>
    </row>
    <row r="118" spans="1:21" s="138" customFormat="1" ht="12" customHeight="1">
      <c r="A118" s="351">
        <v>94</v>
      </c>
      <c r="B118" s="262" t="s">
        <v>8</v>
      </c>
      <c r="C118" s="353" t="s">
        <v>169</v>
      </c>
      <c r="D118" s="71">
        <v>4906783310.4899998</v>
      </c>
      <c r="E118" s="223">
        <f t="shared" si="41"/>
        <v>0.1562223947094217</v>
      </c>
      <c r="F118" s="71">
        <v>503.77640000000002</v>
      </c>
      <c r="G118" s="71">
        <v>518.96559999999999</v>
      </c>
      <c r="H118" s="366">
        <v>0.62639999999999996</v>
      </c>
      <c r="I118" s="71">
        <v>5036932237.3199997</v>
      </c>
      <c r="J118" s="224">
        <f t="shared" si="38"/>
        <v>0.15362233912974579</v>
      </c>
      <c r="K118" s="71">
        <v>520.63369999999998</v>
      </c>
      <c r="L118" s="71">
        <v>536.33109999999999</v>
      </c>
      <c r="M118" s="366">
        <v>1.7447999999999999</v>
      </c>
      <c r="N118" s="86">
        <f>((I118-D118)/D118)</f>
        <v>2.652428660376344E-2</v>
      </c>
      <c r="O118" s="86">
        <f t="shared" si="39"/>
        <v>3.3461755461248292E-2</v>
      </c>
      <c r="P118" s="265">
        <f t="shared" si="40"/>
        <v>1.1183999999999998</v>
      </c>
      <c r="Q118" s="136"/>
      <c r="R118" s="214"/>
      <c r="S118" s="139"/>
      <c r="U118" s="215"/>
    </row>
    <row r="119" spans="1:21" s="138" customFormat="1" ht="12" customHeight="1">
      <c r="A119" s="351">
        <v>95</v>
      </c>
      <c r="B119" s="262" t="s">
        <v>16</v>
      </c>
      <c r="C119" s="353" t="s">
        <v>211</v>
      </c>
      <c r="D119" s="71">
        <v>2582459618.4499998</v>
      </c>
      <c r="E119" s="223">
        <f t="shared" si="41"/>
        <v>8.2220469155861384E-2</v>
      </c>
      <c r="F119" s="71">
        <v>13.986599999999999</v>
      </c>
      <c r="G119" s="71">
        <v>14.1122</v>
      </c>
      <c r="H119" s="258">
        <v>0.06</v>
      </c>
      <c r="I119" s="71">
        <v>2679735974.0100002</v>
      </c>
      <c r="J119" s="224">
        <f t="shared" si="38"/>
        <v>8.1729769070028171E-2</v>
      </c>
      <c r="K119" s="71">
        <v>14.473800000000001</v>
      </c>
      <c r="L119" s="71">
        <v>14.619400000000001</v>
      </c>
      <c r="M119" s="258">
        <v>9.7900000000000001E-2</v>
      </c>
      <c r="N119" s="86">
        <f>((I119-D119)/D119)</f>
        <v>3.7668103255138599E-2</v>
      </c>
      <c r="O119" s="86">
        <f t="shared" si="39"/>
        <v>3.5940533722594703E-2</v>
      </c>
      <c r="P119" s="265">
        <f t="shared" si="40"/>
        <v>3.7900000000000003E-2</v>
      </c>
      <c r="Q119" s="136"/>
      <c r="R119" s="214"/>
      <c r="S119" s="139"/>
      <c r="U119" s="215"/>
    </row>
    <row r="120" spans="1:21" s="138" customFormat="1" ht="12" customHeight="1">
      <c r="A120" s="351">
        <v>96</v>
      </c>
      <c r="B120" s="262" t="s">
        <v>205</v>
      </c>
      <c r="C120" s="353" t="s">
        <v>212</v>
      </c>
      <c r="D120" s="71">
        <v>4597211440.9099998</v>
      </c>
      <c r="E120" s="223">
        <f t="shared" si="41"/>
        <v>0.14636623116189573</v>
      </c>
      <c r="F120" s="71">
        <v>195.04</v>
      </c>
      <c r="G120" s="71">
        <v>196.42</v>
      </c>
      <c r="H120" s="258">
        <v>1.1599999999999999E-2</v>
      </c>
      <c r="I120" s="71">
        <v>4707069129.1000004</v>
      </c>
      <c r="J120" s="224">
        <f t="shared" si="38"/>
        <v>0.14356178244766363</v>
      </c>
      <c r="K120" s="71">
        <v>199.62</v>
      </c>
      <c r="L120" s="71">
        <v>201.11</v>
      </c>
      <c r="M120" s="258">
        <v>2.3699999999999999E-2</v>
      </c>
      <c r="N120" s="86">
        <f t="shared" si="42"/>
        <v>2.3896592445670637E-2</v>
      </c>
      <c r="O120" s="86">
        <f t="shared" si="39"/>
        <v>2.3877405559515459E-2</v>
      </c>
      <c r="P120" s="265">
        <f t="shared" si="40"/>
        <v>1.21E-2</v>
      </c>
      <c r="Q120" s="136"/>
      <c r="S120" s="139"/>
      <c r="U120" s="215"/>
    </row>
    <row r="121" spans="1:21" s="138" customFormat="1" ht="12" customHeight="1">
      <c r="A121" s="351">
        <v>97</v>
      </c>
      <c r="B121" s="262" t="s">
        <v>117</v>
      </c>
      <c r="C121" s="353" t="s">
        <v>172</v>
      </c>
      <c r="D121" s="71">
        <v>5439385145.8699999</v>
      </c>
      <c r="E121" s="223">
        <f t="shared" si="41"/>
        <v>0.17317939665646467</v>
      </c>
      <c r="F121" s="71">
        <v>195.55080000000001</v>
      </c>
      <c r="G121" s="71">
        <v>199.9169</v>
      </c>
      <c r="H121" s="258">
        <v>0.23230000000000001</v>
      </c>
      <c r="I121" s="71">
        <v>5718924093.8500004</v>
      </c>
      <c r="J121" s="224">
        <f t="shared" si="38"/>
        <v>0.17442253641874511</v>
      </c>
      <c r="K121" s="71">
        <v>205.2621</v>
      </c>
      <c r="L121" s="71">
        <v>209.9701</v>
      </c>
      <c r="M121" s="258">
        <v>0.29099999999999998</v>
      </c>
      <c r="N121" s="86">
        <f>((I121-D121)/D121)</f>
        <v>5.1391644548694625E-2</v>
      </c>
      <c r="O121" s="86">
        <f t="shared" si="39"/>
        <v>5.0286894204542007E-2</v>
      </c>
      <c r="P121" s="265">
        <f t="shared" si="40"/>
        <v>5.8699999999999974E-2</v>
      </c>
      <c r="Q121" s="136"/>
      <c r="S121" s="139"/>
    </row>
    <row r="122" spans="1:21" s="138" customFormat="1" ht="12" customHeight="1">
      <c r="A122" s="351">
        <v>98</v>
      </c>
      <c r="B122" s="262" t="s">
        <v>10</v>
      </c>
      <c r="C122" s="353" t="s">
        <v>186</v>
      </c>
      <c r="D122" s="71">
        <v>2337956256.4699998</v>
      </c>
      <c r="E122" s="223">
        <f t="shared" si="41"/>
        <v>7.4435959772420582E-2</v>
      </c>
      <c r="F122" s="71">
        <v>4210.92</v>
      </c>
      <c r="G122" s="71">
        <v>4279.18</v>
      </c>
      <c r="H122" s="258">
        <v>0.2419</v>
      </c>
      <c r="I122" s="71">
        <v>2446762619.04</v>
      </c>
      <c r="J122" s="224">
        <f t="shared" si="38"/>
        <v>7.4624271108348475E-2</v>
      </c>
      <c r="K122" s="71">
        <v>4406.71</v>
      </c>
      <c r="L122" s="71">
        <v>4406.71</v>
      </c>
      <c r="M122" s="258">
        <v>0.36757372346330142</v>
      </c>
      <c r="N122" s="86">
        <f t="shared" si="42"/>
        <v>4.6539092538148329E-2</v>
      </c>
      <c r="O122" s="86">
        <f t="shared" si="39"/>
        <v>2.9802438785000804E-2</v>
      </c>
      <c r="P122" s="265">
        <f t="shared" si="40"/>
        <v>0.12567372346330141</v>
      </c>
      <c r="Q122" s="136"/>
      <c r="S122" s="137"/>
    </row>
    <row r="123" spans="1:21" s="138" customFormat="1" ht="11.25" customHeight="1">
      <c r="A123" s="351">
        <v>99</v>
      </c>
      <c r="B123" s="262" t="s">
        <v>195</v>
      </c>
      <c r="C123" s="353" t="s">
        <v>201</v>
      </c>
      <c r="D123" s="71">
        <v>2058131079.2</v>
      </c>
      <c r="E123" s="223">
        <f t="shared" si="41"/>
        <v>6.5526872794878385E-2</v>
      </c>
      <c r="F123" s="71">
        <v>1.3440000000000001</v>
      </c>
      <c r="G123" s="71">
        <v>1.3712</v>
      </c>
      <c r="H123" s="258">
        <v>0.1716</v>
      </c>
      <c r="I123" s="71">
        <v>2383723504.5900002</v>
      </c>
      <c r="J123" s="224">
        <f t="shared" si="38"/>
        <v>7.270162935694198E-2</v>
      </c>
      <c r="K123" s="71">
        <v>1.3608</v>
      </c>
      <c r="L123" s="71">
        <v>1.3876999999999999</v>
      </c>
      <c r="M123" s="258">
        <v>0.19650000000000001</v>
      </c>
      <c r="N123" s="86">
        <f>((I123-D123)/D123)</f>
        <v>0.15819809956737962</v>
      </c>
      <c r="O123" s="86">
        <f t="shared" si="39"/>
        <v>1.2033255542590403E-2</v>
      </c>
      <c r="P123" s="265">
        <f t="shared" si="40"/>
        <v>2.4900000000000005E-2</v>
      </c>
      <c r="Q123" s="136"/>
    </row>
    <row r="124" spans="1:21" s="138" customFormat="1" ht="12" customHeight="1">
      <c r="A124" s="351">
        <v>100</v>
      </c>
      <c r="B124" s="262" t="s">
        <v>63</v>
      </c>
      <c r="C124" s="353" t="s">
        <v>32</v>
      </c>
      <c r="D124" s="80">
        <v>1217293012.73</v>
      </c>
      <c r="E124" s="223">
        <f t="shared" si="41"/>
        <v>3.8756231420526421E-2</v>
      </c>
      <c r="F124" s="71">
        <v>552.20000000000005</v>
      </c>
      <c r="G124" s="71">
        <v>552.20000000000005</v>
      </c>
      <c r="H124" s="258">
        <v>0</v>
      </c>
      <c r="I124" s="80">
        <v>1234738481.3099999</v>
      </c>
      <c r="J124" s="224">
        <f t="shared" si="38"/>
        <v>3.7658520062457096E-2</v>
      </c>
      <c r="K124" s="71">
        <v>552.20000000000005</v>
      </c>
      <c r="L124" s="71">
        <v>552.20000000000005</v>
      </c>
      <c r="M124" s="258">
        <v>0</v>
      </c>
      <c r="N124" s="86">
        <f>((I124-D124)/D124)</f>
        <v>1.4331363441309255E-2</v>
      </c>
      <c r="O124" s="86">
        <f t="shared" si="39"/>
        <v>0</v>
      </c>
      <c r="P124" s="265">
        <f t="shared" si="40"/>
        <v>0</v>
      </c>
      <c r="Q124" s="136"/>
    </row>
    <row r="125" spans="1:21" s="138" customFormat="1" ht="13.5" customHeight="1">
      <c r="A125" s="351">
        <v>101</v>
      </c>
      <c r="B125" s="262" t="s">
        <v>53</v>
      </c>
      <c r="C125" s="353" t="s">
        <v>58</v>
      </c>
      <c r="D125" s="80">
        <v>2143564942.8800001</v>
      </c>
      <c r="E125" s="223">
        <f t="shared" si="41"/>
        <v>6.8246920110771589E-2</v>
      </c>
      <c r="F125" s="71">
        <v>3.06</v>
      </c>
      <c r="G125" s="71">
        <v>3.13</v>
      </c>
      <c r="H125" s="258">
        <v>7.7000000000000002E-3</v>
      </c>
      <c r="I125" s="80">
        <v>2215632721.6900001</v>
      </c>
      <c r="J125" s="224">
        <f t="shared" si="38"/>
        <v>6.7574997105683501E-2</v>
      </c>
      <c r="K125" s="71">
        <v>3.16</v>
      </c>
      <c r="L125" s="71">
        <v>3.23</v>
      </c>
      <c r="M125" s="258">
        <v>3.3300000000000003E-2</v>
      </c>
      <c r="N125" s="86">
        <f>((I125-D125)/D125)</f>
        <v>3.3620525027421293E-2</v>
      </c>
      <c r="O125" s="86">
        <f t="shared" si="39"/>
        <v>3.1948881789137407E-2</v>
      </c>
      <c r="P125" s="265">
        <f t="shared" si="40"/>
        <v>2.5600000000000005E-2</v>
      </c>
      <c r="Q125" s="136"/>
    </row>
    <row r="126" spans="1:21" s="138" customFormat="1" ht="12" customHeight="1">
      <c r="A126" s="351">
        <v>102</v>
      </c>
      <c r="B126" s="262" t="s">
        <v>99</v>
      </c>
      <c r="C126" s="353" t="s">
        <v>54</v>
      </c>
      <c r="D126" s="71">
        <v>170509437.38</v>
      </c>
      <c r="E126" s="223">
        <f t="shared" si="41"/>
        <v>5.4286873787788544E-3</v>
      </c>
      <c r="F126" s="71">
        <v>1.7273000000000001</v>
      </c>
      <c r="G126" s="71">
        <v>1.7501</v>
      </c>
      <c r="H126" s="258">
        <v>7.7100000000000002E-2</v>
      </c>
      <c r="I126" s="71">
        <v>173482602.34</v>
      </c>
      <c r="J126" s="224">
        <f t="shared" si="38"/>
        <v>5.2910783616113132E-3</v>
      </c>
      <c r="K126" s="71">
        <v>1.7574000000000001</v>
      </c>
      <c r="L126" s="71">
        <v>1.7806</v>
      </c>
      <c r="M126" s="258">
        <v>9.11E-2</v>
      </c>
      <c r="N126" s="86">
        <f>((I126-D126)/D126)</f>
        <v>1.7436952497672995E-2</v>
      </c>
      <c r="O126" s="86">
        <f t="shared" ref="O126:O136" si="43">((L126-G126)/G126)</f>
        <v>1.7427575567110436E-2</v>
      </c>
      <c r="P126" s="265">
        <f t="shared" si="40"/>
        <v>1.3999999999999999E-2</v>
      </c>
      <c r="Q126" s="136"/>
    </row>
    <row r="127" spans="1:21" s="138" customFormat="1" ht="12" customHeight="1">
      <c r="A127" s="351">
        <v>103</v>
      </c>
      <c r="B127" s="262" t="s">
        <v>46</v>
      </c>
      <c r="C127" s="353" t="s">
        <v>234</v>
      </c>
      <c r="D127" s="71">
        <v>640938684.77999997</v>
      </c>
      <c r="E127" s="223">
        <f t="shared" si="41"/>
        <v>2.0406235584966098E-2</v>
      </c>
      <c r="F127" s="71">
        <v>1.2036</v>
      </c>
      <c r="G127" s="71">
        <v>1.2208000000000001</v>
      </c>
      <c r="H127" s="258">
        <v>0.10589999999999999</v>
      </c>
      <c r="I127" s="71">
        <v>678057266.87</v>
      </c>
      <c r="J127" s="224">
        <f t="shared" si="38"/>
        <v>2.0680195502474064E-2</v>
      </c>
      <c r="K127" s="71">
        <v>1.272</v>
      </c>
      <c r="L127" s="71">
        <v>1.2915000000000001</v>
      </c>
      <c r="M127" s="258">
        <v>0.16880000000000001</v>
      </c>
      <c r="N127" s="86">
        <f t="shared" ref="N127:N136" si="44">((I127-D127)/D127)</f>
        <v>5.7912844038647569E-2</v>
      </c>
      <c r="O127" s="86">
        <f t="shared" si="43"/>
        <v>5.7912844036697234E-2</v>
      </c>
      <c r="P127" s="265">
        <f t="shared" si="40"/>
        <v>6.2900000000000011E-2</v>
      </c>
      <c r="Q127" s="136"/>
    </row>
    <row r="128" spans="1:21" s="138" customFormat="1" ht="12" customHeight="1">
      <c r="A128" s="351">
        <v>104</v>
      </c>
      <c r="B128" s="262" t="s">
        <v>118</v>
      </c>
      <c r="C128" s="353" t="s">
        <v>120</v>
      </c>
      <c r="D128" s="71">
        <v>127622456.7</v>
      </c>
      <c r="E128" s="223">
        <f t="shared" si="41"/>
        <v>4.0632496979742293E-3</v>
      </c>
      <c r="F128" s="71">
        <v>1.2256</v>
      </c>
      <c r="G128" s="71">
        <v>1.2195</v>
      </c>
      <c r="H128" s="258">
        <v>0.11840000000000001</v>
      </c>
      <c r="I128" s="71">
        <v>134884792.36000001</v>
      </c>
      <c r="J128" s="224">
        <f t="shared" si="38"/>
        <v>4.1138765302108681E-3</v>
      </c>
      <c r="K128" s="71">
        <v>1.2878000000000001</v>
      </c>
      <c r="L128" s="71">
        <v>1.3036000000000001</v>
      </c>
      <c r="M128" s="258">
        <v>0.16819999999999999</v>
      </c>
      <c r="N128" s="86">
        <f t="shared" si="44"/>
        <v>5.6904841418869277E-2</v>
      </c>
      <c r="O128" s="86">
        <f t="shared" si="43"/>
        <v>6.896268962689632E-2</v>
      </c>
      <c r="P128" s="265">
        <f t="shared" si="40"/>
        <v>4.9799999999999983E-2</v>
      </c>
      <c r="Q128" s="136"/>
    </row>
    <row r="129" spans="1:23" s="138" customFormat="1" ht="12" customHeight="1">
      <c r="A129" s="351">
        <v>105</v>
      </c>
      <c r="B129" s="262" t="s">
        <v>96</v>
      </c>
      <c r="C129" s="353" t="s">
        <v>122</v>
      </c>
      <c r="D129" s="71">
        <v>227963648.34999999</v>
      </c>
      <c r="E129" s="223">
        <f t="shared" si="41"/>
        <v>7.2579172134620172E-3</v>
      </c>
      <c r="F129" s="71">
        <v>148.91999999999999</v>
      </c>
      <c r="G129" s="71">
        <v>150.82</v>
      </c>
      <c r="H129" s="258">
        <v>5.1900000000000002E-2</v>
      </c>
      <c r="I129" s="71">
        <v>231860030.44497919</v>
      </c>
      <c r="J129" s="224">
        <f t="shared" si="38"/>
        <v>7.0715424685966225E-3</v>
      </c>
      <c r="K129" s="71">
        <v>151.46029229806172</v>
      </c>
      <c r="L129" s="71">
        <v>153.41505903279921</v>
      </c>
      <c r="M129" s="258">
        <v>7.0000000000000007E-2</v>
      </c>
      <c r="N129" s="86">
        <f t="shared" si="44"/>
        <v>1.709212027084667E-2</v>
      </c>
      <c r="O129" s="86">
        <f t="shared" si="43"/>
        <v>1.7206332268924634E-2</v>
      </c>
      <c r="P129" s="265">
        <f t="shared" si="40"/>
        <v>1.8100000000000005E-2</v>
      </c>
      <c r="Q129" s="136"/>
      <c r="R129" s="264"/>
      <c r="S129" s="264"/>
      <c r="T129" s="137"/>
    </row>
    <row r="130" spans="1:23" s="138" customFormat="1" ht="12" customHeight="1">
      <c r="A130" s="351">
        <v>106</v>
      </c>
      <c r="B130" s="262" t="s">
        <v>41</v>
      </c>
      <c r="C130" s="353" t="s">
        <v>128</v>
      </c>
      <c r="D130" s="71">
        <v>167259679.96000001</v>
      </c>
      <c r="E130" s="223">
        <f t="shared" si="41"/>
        <v>5.3252214512552656E-3</v>
      </c>
      <c r="F130" s="71">
        <v>3.806</v>
      </c>
      <c r="G130" s="71">
        <v>3.9723000000000002</v>
      </c>
      <c r="H130" s="258">
        <v>8.8900000000000007E-2</v>
      </c>
      <c r="I130" s="71">
        <v>164352813.81</v>
      </c>
      <c r="J130" s="224">
        <f t="shared" si="38"/>
        <v>5.0126272323015465E-3</v>
      </c>
      <c r="K130" s="71">
        <v>3.7103999999999999</v>
      </c>
      <c r="L130" s="71">
        <v>3.7742</v>
      </c>
      <c r="M130" s="258">
        <v>9.2399999999999996E-2</v>
      </c>
      <c r="N130" s="86">
        <f t="shared" si="44"/>
        <v>-1.7379359751825307E-2</v>
      </c>
      <c r="O130" s="86">
        <f t="shared" si="43"/>
        <v>-4.9870352188908229E-2</v>
      </c>
      <c r="P130" s="265">
        <f t="shared" si="40"/>
        <v>3.4999999999999892E-3</v>
      </c>
      <c r="Q130" s="136"/>
      <c r="S130" s="254"/>
      <c r="T130" s="137"/>
    </row>
    <row r="131" spans="1:23" s="138" customFormat="1" ht="12" customHeight="1">
      <c r="A131" s="351">
        <v>107</v>
      </c>
      <c r="B131" s="262" t="s">
        <v>97</v>
      </c>
      <c r="C131" s="353" t="s">
        <v>170</v>
      </c>
      <c r="D131" s="71">
        <v>363476345.36000001</v>
      </c>
      <c r="E131" s="223">
        <f t="shared" si="41"/>
        <v>1.1572376748525614E-2</v>
      </c>
      <c r="F131" s="71">
        <v>136.37</v>
      </c>
      <c r="G131" s="71">
        <v>137.29</v>
      </c>
      <c r="H131" s="258">
        <v>9.3460000000000001E-2</v>
      </c>
      <c r="I131" s="71">
        <v>373017441.72000003</v>
      </c>
      <c r="J131" s="224">
        <f t="shared" si="38"/>
        <v>1.1376728777218903E-2</v>
      </c>
      <c r="K131" s="71">
        <v>139.94</v>
      </c>
      <c r="L131" s="71">
        <v>140.91</v>
      </c>
      <c r="M131" s="258">
        <v>0.12057</v>
      </c>
      <c r="N131" s="86">
        <f>((I131-D131)/D131)</f>
        <v>2.6249566118395327E-2</v>
      </c>
      <c r="O131" s="86">
        <f t="shared" si="43"/>
        <v>2.6367543156821362E-2</v>
      </c>
      <c r="P131" s="265">
        <f t="shared" si="40"/>
        <v>2.7109999999999995E-2</v>
      </c>
      <c r="Q131" s="136"/>
    </row>
    <row r="132" spans="1:23" s="138" customFormat="1" ht="12" customHeight="1">
      <c r="A132" s="351">
        <v>108</v>
      </c>
      <c r="B132" s="262" t="s">
        <v>114</v>
      </c>
      <c r="C132" s="353" t="s">
        <v>143</v>
      </c>
      <c r="D132" s="80">
        <v>129632055.59999999</v>
      </c>
      <c r="E132" s="223">
        <f t="shared" si="41"/>
        <v>4.1272314009958913E-3</v>
      </c>
      <c r="F132" s="71">
        <v>134.16999999999999</v>
      </c>
      <c r="G132" s="71">
        <v>139.84</v>
      </c>
      <c r="H132" s="258">
        <f>-2.97%</f>
        <v>-2.9700000000000001E-2</v>
      </c>
      <c r="I132" s="80">
        <v>156068001.06999999</v>
      </c>
      <c r="J132" s="224">
        <f t="shared" si="38"/>
        <v>4.7599471777753609E-3</v>
      </c>
      <c r="K132" s="71">
        <v>143.70031</v>
      </c>
      <c r="L132" s="71">
        <v>148.271905</v>
      </c>
      <c r="M132" s="258">
        <v>-4.4600000000000001E-2</v>
      </c>
      <c r="N132" s="86">
        <f>((I132-D132)/D132)</f>
        <v>0.20393061999704956</v>
      </c>
      <c r="O132" s="86">
        <f>((L132-G132)/G132)</f>
        <v>6.0296803489702518E-2</v>
      </c>
      <c r="P132" s="265">
        <f t="shared" si="40"/>
        <v>-1.49E-2</v>
      </c>
      <c r="Q132" s="136"/>
      <c r="R132" s="137"/>
      <c r="T132" s="165"/>
    </row>
    <row r="133" spans="1:23" s="138" customFormat="1" ht="12" customHeight="1">
      <c r="A133" s="351">
        <v>109</v>
      </c>
      <c r="B133" s="262" t="s">
        <v>113</v>
      </c>
      <c r="C133" s="353" t="s">
        <v>157</v>
      </c>
      <c r="D133" s="80">
        <v>1038477342.03</v>
      </c>
      <c r="E133" s="223">
        <f>(D133/$D$137)</f>
        <v>3.306308979990414E-2</v>
      </c>
      <c r="F133" s="71">
        <v>2.3771</v>
      </c>
      <c r="G133" s="71">
        <v>2.431</v>
      </c>
      <c r="H133" s="258">
        <v>0.45219999999999999</v>
      </c>
      <c r="I133" s="80">
        <v>1068344024.84</v>
      </c>
      <c r="J133" s="224">
        <f>(I133/$I$137)</f>
        <v>3.2583624388509182E-2</v>
      </c>
      <c r="K133" s="71">
        <v>2.4447000000000001</v>
      </c>
      <c r="L133" s="71">
        <v>2.5017</v>
      </c>
      <c r="M133" s="258">
        <v>1.5165</v>
      </c>
      <c r="N133" s="86">
        <f>((I133-D133)/D133)</f>
        <v>2.8760071694599629E-2</v>
      </c>
      <c r="O133" s="86">
        <f>((L133-G133)/G133)</f>
        <v>2.9082682023858487E-2</v>
      </c>
      <c r="P133" s="265">
        <f t="shared" si="40"/>
        <v>1.0643</v>
      </c>
      <c r="Q133" s="136"/>
      <c r="R133" s="144"/>
      <c r="T133" s="165"/>
    </row>
    <row r="134" spans="1:23" s="138" customFormat="1" ht="12" customHeight="1">
      <c r="A134" s="351">
        <v>110</v>
      </c>
      <c r="B134" s="262" t="s">
        <v>175</v>
      </c>
      <c r="C134" s="353" t="s">
        <v>207</v>
      </c>
      <c r="D134" s="80">
        <v>18632425.859999999</v>
      </c>
      <c r="E134" s="223">
        <f>(D134/$D$137)</f>
        <v>5.9322003905737559E-4</v>
      </c>
      <c r="F134" s="71">
        <v>1.2052</v>
      </c>
      <c r="G134" s="71">
        <v>1.2052</v>
      </c>
      <c r="H134" s="258">
        <v>1.0145E-2</v>
      </c>
      <c r="I134" s="80">
        <v>19255185.219999999</v>
      </c>
      <c r="J134" s="224">
        <f>(I134/$I$137)</f>
        <v>5.8726749825143288E-4</v>
      </c>
      <c r="K134" s="71">
        <v>1.2455000000000001</v>
      </c>
      <c r="L134" s="71">
        <v>1.2455000000000001</v>
      </c>
      <c r="M134" s="258">
        <v>3.3423000000000001E-2</v>
      </c>
      <c r="N134" s="86">
        <f>((I134-D134)/D134)</f>
        <v>3.3423418114167096E-2</v>
      </c>
      <c r="O134" s="86">
        <f>((L134-G134)/G134)</f>
        <v>3.3438433455028213E-2</v>
      </c>
      <c r="P134" s="265">
        <f t="shared" si="40"/>
        <v>2.3278E-2</v>
      </c>
      <c r="Q134" s="136"/>
      <c r="R134" s="137"/>
      <c r="T134" s="165"/>
    </row>
    <row r="135" spans="1:23" s="138" customFormat="1" ht="12" customHeight="1">
      <c r="A135" s="351">
        <v>111</v>
      </c>
      <c r="B135" s="262" t="s">
        <v>188</v>
      </c>
      <c r="C135" s="353" t="s">
        <v>235</v>
      </c>
      <c r="D135" s="80">
        <v>209944521.37</v>
      </c>
      <c r="E135" s="223">
        <f>(D135/$D$137)</f>
        <v>6.6842234126025619E-3</v>
      </c>
      <c r="F135" s="71">
        <v>1.0641</v>
      </c>
      <c r="G135" s="71">
        <v>1.0641</v>
      </c>
      <c r="H135" s="258">
        <v>0.92759999999999998</v>
      </c>
      <c r="I135" s="80">
        <v>220874466.86000001</v>
      </c>
      <c r="J135" s="224">
        <f>(I135/$I$137)</f>
        <v>6.7364917085171111E-3</v>
      </c>
      <c r="K135" s="71">
        <v>1.1212</v>
      </c>
      <c r="L135" s="71">
        <v>1.1212</v>
      </c>
      <c r="M135" s="258">
        <v>2.7670437011096407</v>
      </c>
      <c r="N135" s="86">
        <f>((I135-D135)/D135)</f>
        <v>5.2061113186837572E-2</v>
      </c>
      <c r="O135" s="86">
        <f>((L135-G135)/G135)</f>
        <v>5.3660370265952377E-2</v>
      </c>
      <c r="P135" s="265">
        <f>M135-H135</f>
        <v>1.8394437011096407</v>
      </c>
      <c r="Q135" s="136"/>
      <c r="R135" s="137"/>
      <c r="S135" s="166"/>
      <c r="T135" s="165"/>
    </row>
    <row r="136" spans="1:23" s="138" customFormat="1" ht="12" customHeight="1">
      <c r="A136" s="351">
        <v>112</v>
      </c>
      <c r="B136" s="262" t="s">
        <v>198</v>
      </c>
      <c r="C136" s="353" t="s">
        <v>200</v>
      </c>
      <c r="D136" s="71">
        <v>4183245.18</v>
      </c>
      <c r="E136" s="223">
        <f t="shared" si="41"/>
        <v>1.3318635413940555E-4</v>
      </c>
      <c r="F136" s="71">
        <v>102.251</v>
      </c>
      <c r="G136" s="71">
        <v>102.471</v>
      </c>
      <c r="H136" s="258">
        <v>2.2620000000000001E-2</v>
      </c>
      <c r="I136" s="71">
        <v>4229692.6361484407</v>
      </c>
      <c r="J136" s="224">
        <f t="shared" si="38"/>
        <v>1.2900218743278351E-4</v>
      </c>
      <c r="K136" s="71">
        <v>103.429</v>
      </c>
      <c r="L136" s="71">
        <v>103.666</v>
      </c>
      <c r="M136" s="258">
        <v>3.4403999999999997E-2</v>
      </c>
      <c r="N136" s="86">
        <f t="shared" si="44"/>
        <v>1.1103211537899981E-2</v>
      </c>
      <c r="O136" s="86">
        <f t="shared" si="43"/>
        <v>1.166183603165767E-2</v>
      </c>
      <c r="P136" s="265">
        <f t="shared" si="40"/>
        <v>1.1783999999999996E-2</v>
      </c>
      <c r="Q136" s="136"/>
      <c r="R136" s="137"/>
      <c r="S136" s="166"/>
      <c r="T136" s="165"/>
    </row>
    <row r="137" spans="1:23" s="138" customFormat="1" ht="12" customHeight="1">
      <c r="A137" s="247"/>
      <c r="B137" s="13"/>
      <c r="C137" s="303" t="s">
        <v>47</v>
      </c>
      <c r="D137" s="250">
        <f>SUM(D115:D136)</f>
        <v>31408962329.739998</v>
      </c>
      <c r="E137" s="323">
        <f>(D137/$D$156)</f>
        <v>2.218082189063841E-2</v>
      </c>
      <c r="F137" s="325"/>
      <c r="G137" s="211"/>
      <c r="H137" s="340"/>
      <c r="I137" s="250">
        <f>SUM(I115:I136)</f>
        <v>32787759032.011131</v>
      </c>
      <c r="J137" s="323">
        <f>(I137/$I$156)</f>
        <v>2.2798612102762905E-2</v>
      </c>
      <c r="K137" s="325"/>
      <c r="L137" s="211"/>
      <c r="M137" s="340"/>
      <c r="N137" s="327">
        <f>((I137-D137)/D137)</f>
        <v>4.3898193381753374E-2</v>
      </c>
      <c r="O137" s="327"/>
      <c r="P137" s="328">
        <f t="shared" si="40"/>
        <v>0</v>
      </c>
      <c r="Q137" s="136"/>
      <c r="R137" s="137"/>
      <c r="S137" s="166"/>
      <c r="T137" s="165"/>
    </row>
    <row r="138" spans="1:23" s="138" customFormat="1" ht="5.25" customHeight="1">
      <c r="A138" s="374"/>
      <c r="B138" s="375"/>
      <c r="C138" s="375"/>
      <c r="D138" s="375"/>
      <c r="E138" s="375"/>
      <c r="F138" s="375"/>
      <c r="G138" s="375"/>
      <c r="H138" s="375"/>
      <c r="I138" s="375"/>
      <c r="J138" s="375"/>
      <c r="K138" s="375"/>
      <c r="L138" s="375"/>
      <c r="M138" s="375"/>
      <c r="N138" s="375"/>
      <c r="O138" s="375"/>
      <c r="P138" s="376"/>
      <c r="R138" s="137"/>
      <c r="S138" s="166"/>
      <c r="T138" s="165"/>
    </row>
    <row r="139" spans="1:23" s="138" customFormat="1" ht="12" customHeight="1">
      <c r="A139" s="377" t="s">
        <v>74</v>
      </c>
      <c r="B139" s="378"/>
      <c r="C139" s="378"/>
      <c r="D139" s="378"/>
      <c r="E139" s="378"/>
      <c r="F139" s="378"/>
      <c r="G139" s="378"/>
      <c r="H139" s="378"/>
      <c r="I139" s="378"/>
      <c r="J139" s="378"/>
      <c r="K139" s="378"/>
      <c r="L139" s="378"/>
      <c r="M139" s="378"/>
      <c r="N139" s="378"/>
      <c r="O139" s="378"/>
      <c r="P139" s="379"/>
      <c r="S139" s="167"/>
      <c r="T139" s="165"/>
    </row>
    <row r="140" spans="1:23" s="138" customFormat="1" ht="12" customHeight="1">
      <c r="A140" s="351">
        <v>113</v>
      </c>
      <c r="B140" s="262" t="s">
        <v>210</v>
      </c>
      <c r="C140" s="353" t="s">
        <v>209</v>
      </c>
      <c r="D140" s="74">
        <v>612431490.19000006</v>
      </c>
      <c r="E140" s="223">
        <f>(D140/$D$143)</f>
        <v>0.20851682683277792</v>
      </c>
      <c r="F140" s="74">
        <v>16.308900000000001</v>
      </c>
      <c r="G140" s="74">
        <v>16.494700000000002</v>
      </c>
      <c r="H140" s="258">
        <v>0.11650000000000001</v>
      </c>
      <c r="I140" s="74">
        <v>639891058.09000003</v>
      </c>
      <c r="J140" s="223">
        <f>(I140/$I$143)</f>
        <v>0.20710285849510379</v>
      </c>
      <c r="K140" s="74">
        <v>16.711400000000001</v>
      </c>
      <c r="L140" s="74">
        <v>16.909400000000002</v>
      </c>
      <c r="M140" s="258">
        <v>0.14430000000000001</v>
      </c>
      <c r="N140" s="86">
        <f>((I140-D140)/D140)</f>
        <v>4.4836962729465385E-2</v>
      </c>
      <c r="O140" s="135">
        <f>((L140-G140)/G140)</f>
        <v>2.5141409058667318E-2</v>
      </c>
      <c r="P140" s="265">
        <f>M140-H140</f>
        <v>2.7800000000000005E-2</v>
      </c>
      <c r="Q140" s="136"/>
      <c r="S140" s="139"/>
      <c r="T140" s="165"/>
    </row>
    <row r="141" spans="1:23" s="138" customFormat="1" ht="11.25" customHeight="1">
      <c r="A141" s="351">
        <v>114</v>
      </c>
      <c r="B141" s="262" t="s">
        <v>6</v>
      </c>
      <c r="C141" s="353" t="s">
        <v>30</v>
      </c>
      <c r="D141" s="72">
        <v>1832179395.54</v>
      </c>
      <c r="E141" s="223">
        <f>(D141/$D$143)</f>
        <v>0.62380893188211817</v>
      </c>
      <c r="F141" s="74">
        <v>1.48</v>
      </c>
      <c r="G141" s="74">
        <v>1.51</v>
      </c>
      <c r="H141" s="258">
        <v>0.1615</v>
      </c>
      <c r="I141" s="72">
        <v>1945064311.8199999</v>
      </c>
      <c r="J141" s="223">
        <f>(I141/$I$143)</f>
        <v>0.62952650117838727</v>
      </c>
      <c r="K141" s="74">
        <v>1.57</v>
      </c>
      <c r="L141" s="74">
        <v>1.6</v>
      </c>
      <c r="M141" s="258">
        <v>0.23080000000000001</v>
      </c>
      <c r="N141" s="86">
        <f>((I141-D141)/D141)</f>
        <v>6.1612370794470864E-2</v>
      </c>
      <c r="O141" s="86">
        <f>((L141-G141)/G141)</f>
        <v>5.9602649006622571E-2</v>
      </c>
      <c r="P141" s="265">
        <f>M141-H141</f>
        <v>6.93E-2</v>
      </c>
      <c r="Q141" s="136"/>
    </row>
    <row r="142" spans="1:23" s="138" customFormat="1" ht="12" customHeight="1">
      <c r="A142" s="351">
        <v>115</v>
      </c>
      <c r="B142" s="262" t="s">
        <v>8</v>
      </c>
      <c r="C142" s="353" t="s">
        <v>31</v>
      </c>
      <c r="D142" s="74">
        <v>492473375.00999999</v>
      </c>
      <c r="E142" s="223">
        <f>(D142/$D$143)</f>
        <v>0.167674241285104</v>
      </c>
      <c r="F142" s="74">
        <v>42.362099999999998</v>
      </c>
      <c r="G142" s="74">
        <v>43.639400000000002</v>
      </c>
      <c r="H142" s="366">
        <v>0.65669999999999995</v>
      </c>
      <c r="I142" s="74">
        <v>504770492.58999997</v>
      </c>
      <c r="J142" s="223">
        <f>(I142/$I$143)</f>
        <v>0.16337064032650889</v>
      </c>
      <c r="K142" s="74">
        <v>43.394599999999997</v>
      </c>
      <c r="L142" s="74">
        <v>44.703000000000003</v>
      </c>
      <c r="M142" s="366">
        <v>1.2708999999999999</v>
      </c>
      <c r="N142" s="86">
        <f>((I142-D142)/D142)</f>
        <v>2.4970116566708368E-2</v>
      </c>
      <c r="O142" s="86">
        <f>((L142-G142)/G142)</f>
        <v>2.437247074891041E-2</v>
      </c>
      <c r="P142" s="265">
        <f>M142-H142</f>
        <v>0.61419999999999997</v>
      </c>
      <c r="Q142" s="136"/>
      <c r="U142" s="209"/>
      <c r="V142" s="210"/>
      <c r="W142" s="136"/>
    </row>
    <row r="143" spans="1:23" s="138" customFormat="1" ht="12.75" customHeight="1">
      <c r="A143" s="247"/>
      <c r="B143" s="13"/>
      <c r="C143" s="355" t="s">
        <v>47</v>
      </c>
      <c r="D143" s="250">
        <f>SUM(D140:D142)</f>
        <v>2937084260.7399998</v>
      </c>
      <c r="E143" s="323">
        <f>(D143/$D$156)</f>
        <v>2.0741513897001959E-3</v>
      </c>
      <c r="F143" s="13"/>
      <c r="G143" s="13"/>
      <c r="H143" s="339"/>
      <c r="I143" s="250">
        <f>SUM(I140:I142)</f>
        <v>3089725862.5</v>
      </c>
      <c r="J143" s="323">
        <f>(I143/$I$156)</f>
        <v>2.1484073179334736E-3</v>
      </c>
      <c r="K143" s="325"/>
      <c r="L143" s="211"/>
      <c r="M143" s="340"/>
      <c r="N143" s="327">
        <f>((I143-D143)/D143)</f>
        <v>5.1970453759315062E-2</v>
      </c>
      <c r="O143" s="327"/>
      <c r="P143" s="328">
        <f>M143-H143</f>
        <v>0</v>
      </c>
      <c r="Q143" s="136"/>
      <c r="T143" s="137"/>
    </row>
    <row r="144" spans="1:23" s="138" customFormat="1" ht="4.5" customHeight="1">
      <c r="A144" s="374"/>
      <c r="B144" s="375"/>
      <c r="C144" s="375"/>
      <c r="D144" s="375"/>
      <c r="E144" s="375"/>
      <c r="F144" s="375"/>
      <c r="G144" s="375"/>
      <c r="H144" s="375"/>
      <c r="I144" s="375"/>
      <c r="J144" s="375"/>
      <c r="K144" s="375"/>
      <c r="L144" s="375"/>
      <c r="M144" s="375"/>
      <c r="N144" s="375"/>
      <c r="O144" s="375"/>
      <c r="P144" s="376"/>
      <c r="T144" s="137"/>
    </row>
    <row r="145" spans="1:20" s="138" customFormat="1" ht="12.75" customHeight="1">
      <c r="A145" s="377" t="s">
        <v>220</v>
      </c>
      <c r="B145" s="378"/>
      <c r="C145" s="378"/>
      <c r="D145" s="378"/>
      <c r="E145" s="378"/>
      <c r="F145" s="378"/>
      <c r="G145" s="378"/>
      <c r="H145" s="378"/>
      <c r="I145" s="378"/>
      <c r="J145" s="378"/>
      <c r="K145" s="378"/>
      <c r="L145" s="378"/>
      <c r="M145" s="378"/>
      <c r="N145" s="378"/>
      <c r="O145" s="378"/>
      <c r="P145" s="379"/>
      <c r="T145" s="137"/>
    </row>
    <row r="146" spans="1:20" s="138" customFormat="1" ht="12.75" customHeight="1">
      <c r="A146" s="386" t="s">
        <v>221</v>
      </c>
      <c r="B146" s="387"/>
      <c r="C146" s="387"/>
      <c r="D146" s="387"/>
      <c r="E146" s="387"/>
      <c r="F146" s="387"/>
      <c r="G146" s="387"/>
      <c r="H146" s="387"/>
      <c r="I146" s="387"/>
      <c r="J146" s="387"/>
      <c r="K146" s="387"/>
      <c r="L146" s="387"/>
      <c r="M146" s="387"/>
      <c r="N146" s="387"/>
      <c r="O146" s="387"/>
      <c r="P146" s="388"/>
      <c r="T146" s="137"/>
    </row>
    <row r="147" spans="1:20" s="138" customFormat="1" ht="12" customHeight="1">
      <c r="A147" s="351">
        <v>116</v>
      </c>
      <c r="B147" s="262" t="s">
        <v>28</v>
      </c>
      <c r="C147" s="353" t="s">
        <v>142</v>
      </c>
      <c r="D147" s="251">
        <v>3119123182.9099998</v>
      </c>
      <c r="E147" s="223">
        <f>(D147/$D$155)</f>
        <v>0.16886153339671553</v>
      </c>
      <c r="F147" s="114">
        <v>1.57</v>
      </c>
      <c r="G147" s="114">
        <v>1.58</v>
      </c>
      <c r="H147" s="259">
        <v>7.6999999999999999E-2</v>
      </c>
      <c r="I147" s="251">
        <v>3165043104.8699999</v>
      </c>
      <c r="J147" s="223">
        <f>(I147/$I$155)</f>
        <v>0.17062901013432102</v>
      </c>
      <c r="K147" s="114">
        <v>1.59</v>
      </c>
      <c r="L147" s="114">
        <v>1.6</v>
      </c>
      <c r="M147" s="259">
        <v>0.1108</v>
      </c>
      <c r="N147" s="135">
        <f>((I147-D147)/D147)</f>
        <v>1.4722061062416535E-2</v>
      </c>
      <c r="O147" s="135">
        <f>((L147-G147)/G147)</f>
        <v>1.2658227848101276E-2</v>
      </c>
      <c r="P147" s="265">
        <f>M147-H147</f>
        <v>3.3799999999999997E-2</v>
      </c>
      <c r="Q147" s="136"/>
      <c r="T147" s="137"/>
    </row>
    <row r="148" spans="1:20" s="138" customFormat="1" ht="12.75" customHeight="1">
      <c r="A148" s="351">
        <v>117</v>
      </c>
      <c r="B148" s="262" t="s">
        <v>6</v>
      </c>
      <c r="C148" s="353" t="s">
        <v>73</v>
      </c>
      <c r="D148" s="251">
        <v>317160303.83999997</v>
      </c>
      <c r="E148" s="223">
        <f>(D148/$D$155)</f>
        <v>1.7170266160833419E-2</v>
      </c>
      <c r="F148" s="114">
        <v>270.24</v>
      </c>
      <c r="G148" s="114">
        <v>274.45999999999998</v>
      </c>
      <c r="H148" s="259">
        <v>0.12529999999999999</v>
      </c>
      <c r="I148" s="251">
        <v>351308490.45999998</v>
      </c>
      <c r="J148" s="223">
        <f>(I148/$I$155)</f>
        <v>1.8939211250152771E-2</v>
      </c>
      <c r="K148" s="114">
        <v>289.25</v>
      </c>
      <c r="L148" s="114">
        <v>293.77999999999997</v>
      </c>
      <c r="M148" s="259">
        <v>0.20449999999999999</v>
      </c>
      <c r="N148" s="86">
        <f>((I148-D148)/D148)</f>
        <v>0.10766853924199472</v>
      </c>
      <c r="O148" s="86">
        <f>((L148-G148)/G148)</f>
        <v>7.0392771259928572E-2</v>
      </c>
      <c r="P148" s="265">
        <f>M148-H148</f>
        <v>7.9199999999999993E-2</v>
      </c>
      <c r="Q148" s="136"/>
      <c r="R148" s="218"/>
    </row>
    <row r="149" spans="1:20" s="138" customFormat="1" ht="6" customHeight="1">
      <c r="A149" s="374"/>
      <c r="B149" s="375"/>
      <c r="C149" s="375"/>
      <c r="D149" s="375"/>
      <c r="E149" s="375"/>
      <c r="F149" s="375"/>
      <c r="G149" s="375"/>
      <c r="H149" s="375"/>
      <c r="I149" s="375"/>
      <c r="J149" s="375"/>
      <c r="K149" s="375"/>
      <c r="L149" s="375"/>
      <c r="M149" s="375"/>
      <c r="N149" s="375"/>
      <c r="O149" s="375"/>
      <c r="P149" s="376"/>
      <c r="R149" s="218"/>
    </row>
    <row r="150" spans="1:20" s="138" customFormat="1" ht="12" customHeight="1">
      <c r="A150" s="386" t="s">
        <v>222</v>
      </c>
      <c r="B150" s="387"/>
      <c r="C150" s="387"/>
      <c r="D150" s="387"/>
      <c r="E150" s="387"/>
      <c r="F150" s="387"/>
      <c r="G150" s="387"/>
      <c r="H150" s="387"/>
      <c r="I150" s="387"/>
      <c r="J150" s="387"/>
      <c r="K150" s="387"/>
      <c r="L150" s="387"/>
      <c r="M150" s="387"/>
      <c r="N150" s="387"/>
      <c r="O150" s="387"/>
      <c r="P150" s="388"/>
      <c r="R150" s="218"/>
    </row>
    <row r="151" spans="1:20" s="138" customFormat="1" ht="12" customHeight="1">
      <c r="A151" s="351">
        <v>118</v>
      </c>
      <c r="B151" s="262" t="s">
        <v>6</v>
      </c>
      <c r="C151" s="353" t="s">
        <v>144</v>
      </c>
      <c r="D151" s="80">
        <v>7095147744.2399998</v>
      </c>
      <c r="E151" s="223">
        <f>(D151/$D$155)</f>
        <v>0.38411356573960098</v>
      </c>
      <c r="F151" s="81">
        <v>118.24</v>
      </c>
      <c r="G151" s="81">
        <v>118.24</v>
      </c>
      <c r="H151" s="258">
        <v>1.11E-2</v>
      </c>
      <c r="I151" s="80">
        <v>7085868931.2799997</v>
      </c>
      <c r="J151" s="223">
        <f>(I151/$I$155)</f>
        <v>0.38200263365307496</v>
      </c>
      <c r="K151" s="81">
        <v>118.32</v>
      </c>
      <c r="L151" s="81">
        <v>118.32</v>
      </c>
      <c r="M151" s="258">
        <v>1.18E-2</v>
      </c>
      <c r="N151" s="86">
        <f t="shared" ref="N151:N156" si="45">((I151-D151)/D151)</f>
        <v>-1.3077688153192845E-3</v>
      </c>
      <c r="O151" s="86">
        <f>((L151-G151)/G151)</f>
        <v>6.765899864681859E-4</v>
      </c>
      <c r="P151" s="265">
        <f>M151-H151</f>
        <v>6.9999999999999923E-4</v>
      </c>
      <c r="Q151" s="136"/>
      <c r="R151" s="218"/>
    </row>
    <row r="152" spans="1:20" s="138" customFormat="1" ht="12" customHeight="1">
      <c r="A152" s="351">
        <v>119</v>
      </c>
      <c r="B152" s="262" t="s">
        <v>205</v>
      </c>
      <c r="C152" s="353" t="s">
        <v>206</v>
      </c>
      <c r="D152" s="80">
        <v>5754261520.9899998</v>
      </c>
      <c r="E152" s="223">
        <f>(D152/$D$155)</f>
        <v>0.31152133693340095</v>
      </c>
      <c r="F152" s="80">
        <v>119.28</v>
      </c>
      <c r="G152" s="80">
        <v>119.28</v>
      </c>
      <c r="H152" s="258">
        <v>9.1999999999999998E-2</v>
      </c>
      <c r="I152" s="80">
        <v>5758282820.4300003</v>
      </c>
      <c r="J152" s="223">
        <f>(I152/$I$155)</f>
        <v>0.31043182199055497</v>
      </c>
      <c r="K152" s="80">
        <v>119.48</v>
      </c>
      <c r="L152" s="80">
        <v>119.48</v>
      </c>
      <c r="M152" s="258">
        <v>9.1999999999999998E-2</v>
      </c>
      <c r="N152" s="86">
        <f t="shared" si="45"/>
        <v>6.9883849132193845E-4</v>
      </c>
      <c r="O152" s="86">
        <f>((L152-G152)/G152)</f>
        <v>1.6767270288397286E-3</v>
      </c>
      <c r="P152" s="265">
        <f>M152-H152</f>
        <v>0</v>
      </c>
      <c r="Q152" s="136"/>
      <c r="R152" s="218"/>
    </row>
    <row r="153" spans="1:20" s="138" customFormat="1" ht="12" customHeight="1">
      <c r="A153" s="351">
        <v>120</v>
      </c>
      <c r="B153" s="262" t="s">
        <v>46</v>
      </c>
      <c r="C153" s="353" t="s">
        <v>180</v>
      </c>
      <c r="D153" s="80">
        <v>1872656811.6700001</v>
      </c>
      <c r="E153" s="223">
        <f>(D153/$D$155)</f>
        <v>0.10138095939172943</v>
      </c>
      <c r="F153" s="81">
        <v>1.1008</v>
      </c>
      <c r="G153" s="81">
        <v>1.1008</v>
      </c>
      <c r="H153" s="258">
        <v>2.5700000000000001E-2</v>
      </c>
      <c r="I153" s="80">
        <v>1875117249.1300001</v>
      </c>
      <c r="J153" s="223">
        <f>(I153/$I$155)</f>
        <v>0.10108848110553124</v>
      </c>
      <c r="K153" s="81">
        <v>1.1022000000000001</v>
      </c>
      <c r="L153" s="81">
        <v>1.1022000000000001</v>
      </c>
      <c r="M153" s="258">
        <v>2.7E-2</v>
      </c>
      <c r="N153" s="86">
        <f t="shared" si="45"/>
        <v>1.3138752624971717E-3</v>
      </c>
      <c r="O153" s="86">
        <f>((L153-G153)/G153)</f>
        <v>1.271802325581457E-3</v>
      </c>
      <c r="P153" s="265">
        <f>M153-H153</f>
        <v>1.2999999999999991E-3</v>
      </c>
      <c r="Q153" s="136"/>
      <c r="R153" s="218"/>
    </row>
    <row r="154" spans="1:20" s="138" customFormat="1" ht="12" customHeight="1">
      <c r="A154" s="351">
        <v>121</v>
      </c>
      <c r="B154" s="262" t="s">
        <v>192</v>
      </c>
      <c r="C154" s="353" t="s">
        <v>193</v>
      </c>
      <c r="D154" s="80">
        <v>313134854.19</v>
      </c>
      <c r="E154" s="223">
        <f>(D154/$D$155)</f>
        <v>1.6952338377719676E-2</v>
      </c>
      <c r="F154" s="81">
        <v>101.32</v>
      </c>
      <c r="G154" s="81">
        <v>101.32</v>
      </c>
      <c r="H154" s="258">
        <v>5.2900000000000003E-2</v>
      </c>
      <c r="I154" s="80">
        <v>313646626.19999999</v>
      </c>
      <c r="J154" s="223">
        <f>(I154/$I$155)</f>
        <v>1.6908841866364897E-2</v>
      </c>
      <c r="K154" s="81">
        <v>101.49</v>
      </c>
      <c r="L154" s="81">
        <v>101.49</v>
      </c>
      <c r="M154" s="258">
        <v>5.9299999999999999E-2</v>
      </c>
      <c r="N154" s="86">
        <f t="shared" si="45"/>
        <v>1.6343501949784994E-3</v>
      </c>
      <c r="O154" s="86">
        <f>((L154-G154)/G154)</f>
        <v>1.6778523489933055E-3</v>
      </c>
      <c r="P154" s="265">
        <f>M154-H154</f>
        <v>6.399999999999996E-3</v>
      </c>
      <c r="Q154" s="136"/>
      <c r="R154" s="218"/>
    </row>
    <row r="155" spans="1:20" s="138" customFormat="1" ht="12" customHeight="1">
      <c r="A155" s="322"/>
      <c r="B155" s="13"/>
      <c r="C155" s="355" t="s">
        <v>47</v>
      </c>
      <c r="D155" s="84">
        <f>SUM(D147:D154)</f>
        <v>18471484417.84</v>
      </c>
      <c r="E155" s="323">
        <f>(D155/$D$156)</f>
        <v>1.3044452141606403E-2</v>
      </c>
      <c r="F155" s="324"/>
      <c r="G155" s="77"/>
      <c r="H155" s="305"/>
      <c r="I155" s="84">
        <f>SUM(I147:I154)</f>
        <v>18549267222.370003</v>
      </c>
      <c r="J155" s="323">
        <f>(I155/$I$156)</f>
        <v>1.2898031481213079E-2</v>
      </c>
      <c r="K155" s="325"/>
      <c r="L155" s="77"/>
      <c r="M155" s="326"/>
      <c r="N155" s="327">
        <f t="shared" si="45"/>
        <v>4.2109666321608107E-3</v>
      </c>
      <c r="O155" s="327"/>
      <c r="P155" s="328">
        <f>M155-H155</f>
        <v>0</v>
      </c>
      <c r="Q155" s="136"/>
      <c r="R155" s="163" t="s">
        <v>185</v>
      </c>
    </row>
    <row r="156" spans="1:20" s="138" customFormat="1" ht="12" customHeight="1">
      <c r="A156" s="329"/>
      <c r="B156" s="330"/>
      <c r="C156" s="331" t="s">
        <v>33</v>
      </c>
      <c r="D156" s="332">
        <f>SUM(D21,D53,D84,D105,D112,D137,D143,D155)</f>
        <v>1416041411116.3481</v>
      </c>
      <c r="E156" s="333"/>
      <c r="F156" s="333"/>
      <c r="G156" s="334"/>
      <c r="H156" s="335"/>
      <c r="I156" s="332">
        <f>SUM(I21,I53,I84,I105,I112,I137,I143,I155)</f>
        <v>1438147150546.8381</v>
      </c>
      <c r="J156" s="333"/>
      <c r="K156" s="333"/>
      <c r="L156" s="334"/>
      <c r="M156" s="336"/>
      <c r="N156" s="337">
        <f t="shared" si="45"/>
        <v>1.5610941358743699E-2</v>
      </c>
      <c r="O156" s="337"/>
      <c r="P156" s="338"/>
      <c r="R156" s="164">
        <f>((I156-D156)/D156)</f>
        <v>1.5610941358743699E-2</v>
      </c>
    </row>
    <row r="157" spans="1:20" s="138" customFormat="1" ht="6.75" customHeight="1">
      <c r="A157" s="374"/>
      <c r="B157" s="375"/>
      <c r="C157" s="375"/>
      <c r="D157" s="375"/>
      <c r="E157" s="375"/>
      <c r="F157" s="375"/>
      <c r="G157" s="375"/>
      <c r="H157" s="375"/>
      <c r="I157" s="375"/>
      <c r="J157" s="375"/>
      <c r="K157" s="375"/>
      <c r="L157" s="375"/>
      <c r="M157" s="375"/>
      <c r="N157" s="375"/>
      <c r="O157" s="375"/>
      <c r="P157" s="376"/>
      <c r="R157" s="218"/>
    </row>
    <row r="158" spans="1:20" s="138" customFormat="1" ht="12" customHeight="1">
      <c r="A158" s="401" t="s">
        <v>223</v>
      </c>
      <c r="B158" s="402"/>
      <c r="C158" s="402"/>
      <c r="D158" s="402"/>
      <c r="E158" s="402"/>
      <c r="F158" s="402"/>
      <c r="G158" s="402"/>
      <c r="H158" s="402"/>
      <c r="I158" s="402"/>
      <c r="J158" s="402"/>
      <c r="K158" s="402"/>
      <c r="L158" s="402"/>
      <c r="M158" s="402"/>
      <c r="N158" s="402"/>
      <c r="O158" s="402"/>
      <c r="P158" s="403"/>
      <c r="R158" s="218"/>
    </row>
    <row r="159" spans="1:20" s="138" customFormat="1" ht="25.5" customHeight="1">
      <c r="A159" s="299"/>
      <c r="B159" s="300"/>
      <c r="C159" s="300"/>
      <c r="D159" s="317" t="s">
        <v>228</v>
      </c>
      <c r="E159" s="318"/>
      <c r="F159" s="318"/>
      <c r="G159" s="319" t="s">
        <v>229</v>
      </c>
      <c r="H159" s="320"/>
      <c r="I159" s="321" t="s">
        <v>228</v>
      </c>
      <c r="J159" s="318"/>
      <c r="K159" s="318"/>
      <c r="L159" s="319" t="s">
        <v>229</v>
      </c>
      <c r="M159" s="319"/>
      <c r="N159" s="373" t="s">
        <v>70</v>
      </c>
      <c r="O159" s="373"/>
      <c r="P159" s="400"/>
      <c r="R159" s="218"/>
    </row>
    <row r="160" spans="1:20" s="138" customFormat="1" ht="12" customHeight="1">
      <c r="A160" s="346" t="s">
        <v>2</v>
      </c>
      <c r="B160" s="347" t="s">
        <v>216</v>
      </c>
      <c r="C160" s="348" t="s">
        <v>3</v>
      </c>
      <c r="D160" s="231"/>
      <c r="E160" s="231"/>
      <c r="F160" s="231"/>
      <c r="G160" s="231"/>
      <c r="H160" s="231"/>
      <c r="I160" s="271"/>
      <c r="J160" s="272"/>
      <c r="K160" s="272"/>
      <c r="L160" s="273"/>
      <c r="M160" s="273"/>
      <c r="N160" s="267" t="s">
        <v>227</v>
      </c>
      <c r="O160" s="266" t="s">
        <v>230</v>
      </c>
      <c r="P160" s="269" t="s">
        <v>243</v>
      </c>
      <c r="R160" s="218"/>
    </row>
    <row r="161" spans="1:18" s="138" customFormat="1" ht="12" customHeight="1">
      <c r="A161" s="351">
        <v>1</v>
      </c>
      <c r="B161" s="262" t="s">
        <v>129</v>
      </c>
      <c r="C161" s="353" t="s">
        <v>247</v>
      </c>
      <c r="D161" s="80">
        <v>78055229066</v>
      </c>
      <c r="E161" s="223">
        <f>(D161/$D$163)</f>
        <v>0.91852053901170472</v>
      </c>
      <c r="F161" s="81">
        <v>107.55</v>
      </c>
      <c r="G161" s="81">
        <v>107.55</v>
      </c>
      <c r="H161" s="261">
        <v>0.121</v>
      </c>
      <c r="I161" s="80">
        <v>78055229066</v>
      </c>
      <c r="J161" s="223">
        <f>(I161/$I$163)</f>
        <v>0.91835381447105247</v>
      </c>
      <c r="K161" s="81">
        <v>107.55</v>
      </c>
      <c r="L161" s="81">
        <v>107.55</v>
      </c>
      <c r="M161" s="261">
        <v>0.121</v>
      </c>
      <c r="N161" s="86">
        <f>((I161-D161)/D161)</f>
        <v>0</v>
      </c>
      <c r="O161" s="86">
        <f>((L161-G161)/G161)</f>
        <v>0</v>
      </c>
      <c r="P161" s="265">
        <f>M161-H161</f>
        <v>0</v>
      </c>
      <c r="R161" s="218"/>
    </row>
    <row r="162" spans="1:18" s="138" customFormat="1" ht="12" customHeight="1">
      <c r="A162" s="351">
        <v>2</v>
      </c>
      <c r="B162" s="262" t="s">
        <v>44</v>
      </c>
      <c r="C162" s="353" t="s">
        <v>224</v>
      </c>
      <c r="D162" s="80">
        <v>6924067259.79</v>
      </c>
      <c r="E162" s="223">
        <f>(D162/$D$163)</f>
        <v>8.1479460988295394E-2</v>
      </c>
      <c r="F162" s="82">
        <v>102.46</v>
      </c>
      <c r="G162" s="82">
        <v>102.46</v>
      </c>
      <c r="H162" s="261"/>
      <c r="I162" s="80">
        <v>6939495010.9700003</v>
      </c>
      <c r="J162" s="223">
        <f>(I162/$I$163)</f>
        <v>8.1646185528947576E-2</v>
      </c>
      <c r="K162" s="82">
        <v>102.88</v>
      </c>
      <c r="L162" s="82">
        <v>102.88</v>
      </c>
      <c r="M162" s="261"/>
      <c r="N162" s="86">
        <f>((I162-D162)/D162)</f>
        <v>2.2281342166610052E-3</v>
      </c>
      <c r="O162" s="86">
        <f>((L162-G162)/G162)</f>
        <v>4.0991606480577959E-3</v>
      </c>
      <c r="P162" s="265">
        <f>M162-H162</f>
        <v>0</v>
      </c>
      <c r="R162" s="163" t="s">
        <v>232</v>
      </c>
    </row>
    <row r="163" spans="1:18" s="138" customFormat="1" ht="12" customHeight="1">
      <c r="A163" s="302"/>
      <c r="B163" s="303"/>
      <c r="C163" s="303" t="s">
        <v>225</v>
      </c>
      <c r="D163" s="85">
        <f>SUM(D161:D162)</f>
        <v>84979296325.789993</v>
      </c>
      <c r="E163" s="304"/>
      <c r="F163" s="77"/>
      <c r="G163" s="77"/>
      <c r="H163" s="305"/>
      <c r="I163" s="85">
        <f>SUM(I161:I162)</f>
        <v>84994724076.970001</v>
      </c>
      <c r="J163" s="275"/>
      <c r="K163" s="82"/>
      <c r="L163" s="82"/>
      <c r="M163" s="270"/>
      <c r="N163" s="86">
        <f>((I163-D163)/D163)</f>
        <v>1.8154717498320628E-4</v>
      </c>
      <c r="O163" s="248"/>
      <c r="P163" s="265">
        <f>M163-H163</f>
        <v>0</v>
      </c>
      <c r="R163" s="164">
        <f>((I163-D163)/D163)</f>
        <v>1.8154717498320628E-4</v>
      </c>
    </row>
    <row r="164" spans="1:18" s="138" customFormat="1" ht="7.5" customHeight="1">
      <c r="A164" s="404"/>
      <c r="B164" s="405"/>
      <c r="C164" s="405"/>
      <c r="D164" s="405"/>
      <c r="E164" s="405"/>
      <c r="F164" s="405"/>
      <c r="G164" s="405"/>
      <c r="H164" s="405"/>
      <c r="I164" s="405"/>
      <c r="J164" s="405"/>
      <c r="K164" s="405"/>
      <c r="L164" s="405"/>
      <c r="M164" s="405"/>
      <c r="N164" s="405"/>
      <c r="O164" s="405"/>
      <c r="P164" s="406"/>
      <c r="R164" s="218"/>
    </row>
    <row r="165" spans="1:18" s="138" customFormat="1" ht="12" customHeight="1">
      <c r="A165" s="401" t="s">
        <v>248</v>
      </c>
      <c r="B165" s="402"/>
      <c r="C165" s="402"/>
      <c r="D165" s="402"/>
      <c r="E165" s="402"/>
      <c r="F165" s="402"/>
      <c r="G165" s="402"/>
      <c r="H165" s="402"/>
      <c r="I165" s="402"/>
      <c r="J165" s="402"/>
      <c r="K165" s="402"/>
      <c r="L165" s="402"/>
      <c r="M165" s="402"/>
      <c r="N165" s="402"/>
      <c r="O165" s="402"/>
      <c r="P165" s="403"/>
      <c r="R165" s="218"/>
    </row>
    <row r="166" spans="1:18" s="138" customFormat="1" ht="25.5" customHeight="1">
      <c r="A166" s="311"/>
      <c r="B166" s="312" t="s">
        <v>216</v>
      </c>
      <c r="C166" s="313" t="s">
        <v>51</v>
      </c>
      <c r="D166" s="313" t="s">
        <v>81</v>
      </c>
      <c r="E166" s="314" t="s">
        <v>69</v>
      </c>
      <c r="F166" s="314"/>
      <c r="G166" s="314" t="s">
        <v>82</v>
      </c>
      <c r="H166" s="315"/>
      <c r="I166" s="316" t="s">
        <v>81</v>
      </c>
      <c r="J166" s="314" t="s">
        <v>69</v>
      </c>
      <c r="K166" s="314"/>
      <c r="L166" s="314" t="s">
        <v>82</v>
      </c>
      <c r="M166" s="314"/>
      <c r="N166" s="373" t="s">
        <v>70</v>
      </c>
      <c r="O166" s="373"/>
      <c r="P166" s="400"/>
      <c r="R166" s="218"/>
    </row>
    <row r="167" spans="1:18" s="138" customFormat="1" ht="12" customHeight="1">
      <c r="A167" s="219"/>
      <c r="B167" s="73"/>
      <c r="C167" s="73"/>
      <c r="D167" s="231"/>
      <c r="E167" s="231"/>
      <c r="F167" s="231"/>
      <c r="G167" s="231"/>
      <c r="H167" s="256"/>
      <c r="I167" s="252"/>
      <c r="J167" s="231"/>
      <c r="K167" s="231"/>
      <c r="L167" s="231"/>
      <c r="M167" s="255"/>
      <c r="N167" s="266" t="s">
        <v>132</v>
      </c>
      <c r="O167" s="268" t="s">
        <v>131</v>
      </c>
      <c r="P167" s="269" t="s">
        <v>243</v>
      </c>
      <c r="R167" s="218"/>
    </row>
    <row r="168" spans="1:18" s="138" customFormat="1" ht="12" customHeight="1">
      <c r="A168" s="351">
        <v>1</v>
      </c>
      <c r="B168" s="262" t="s">
        <v>34</v>
      </c>
      <c r="C168" s="353" t="s">
        <v>35</v>
      </c>
      <c r="D168" s="83">
        <v>3009547360.1399999</v>
      </c>
      <c r="E168" s="225">
        <f t="shared" ref="E168:E179" si="46">(D168/$D$180)</f>
        <v>0.38884799947089471</v>
      </c>
      <c r="F168" s="82">
        <v>19.73</v>
      </c>
      <c r="G168" s="82">
        <v>19.93</v>
      </c>
      <c r="H168" s="260"/>
      <c r="I168" s="83">
        <v>3085089000</v>
      </c>
      <c r="J168" s="225">
        <f t="shared" ref="J168:J178" si="47">(I168/$I$180)</f>
        <v>0.3797633719107838</v>
      </c>
      <c r="K168" s="82">
        <v>20.85</v>
      </c>
      <c r="L168" s="82">
        <v>21.05</v>
      </c>
      <c r="M168" s="260"/>
      <c r="N168" s="86">
        <f>((I168-D168)/D168)</f>
        <v>2.5100664924072185E-2</v>
      </c>
      <c r="O168" s="86">
        <f t="shared" ref="O168:O179" si="48">((L168-G168)/G168)</f>
        <v>5.6196688409433065E-2</v>
      </c>
      <c r="P168" s="265">
        <f t="shared" ref="P168:P179" si="49">M168-H168</f>
        <v>0</v>
      </c>
      <c r="R168" s="218"/>
    </row>
    <row r="169" spans="1:18" s="138" customFormat="1" ht="12" customHeight="1">
      <c r="A169" s="351">
        <v>2</v>
      </c>
      <c r="B169" s="262" t="s">
        <v>34</v>
      </c>
      <c r="C169" s="353" t="s">
        <v>67</v>
      </c>
      <c r="D169" s="83">
        <v>359885485.06</v>
      </c>
      <c r="E169" s="225">
        <f t="shared" si="46"/>
        <v>4.6498936271161959E-2</v>
      </c>
      <c r="F169" s="82">
        <v>4.3099999999999996</v>
      </c>
      <c r="G169" s="82">
        <v>4.3099999999999996</v>
      </c>
      <c r="H169" s="260"/>
      <c r="I169" s="83">
        <v>371490281.48000002</v>
      </c>
      <c r="J169" s="225">
        <f t="shared" si="47"/>
        <v>4.5729118974179028E-2</v>
      </c>
      <c r="K169" s="82">
        <v>4.3099999999999996</v>
      </c>
      <c r="L169" s="82">
        <v>4.41</v>
      </c>
      <c r="M169" s="260"/>
      <c r="N169" s="86">
        <f t="shared" ref="N169:N179" si="50">((I169-D169)/D169)</f>
        <v>3.2245802906069605E-2</v>
      </c>
      <c r="O169" s="86">
        <f t="shared" si="48"/>
        <v>2.3201856148492007E-2</v>
      </c>
      <c r="P169" s="265">
        <f t="shared" si="49"/>
        <v>0</v>
      </c>
      <c r="R169" s="218"/>
    </row>
    <row r="170" spans="1:18" s="138" customFormat="1" ht="12" customHeight="1">
      <c r="A170" s="351">
        <v>3</v>
      </c>
      <c r="B170" s="262" t="s">
        <v>34</v>
      </c>
      <c r="C170" s="353" t="s">
        <v>56</v>
      </c>
      <c r="D170" s="83">
        <v>147642932.06999999</v>
      </c>
      <c r="E170" s="225">
        <f t="shared" si="46"/>
        <v>1.9076177212498175E-2</v>
      </c>
      <c r="F170" s="82">
        <v>6.58</v>
      </c>
      <c r="G170" s="82">
        <v>6.58</v>
      </c>
      <c r="H170" s="260"/>
      <c r="I170" s="83">
        <v>179511699.84</v>
      </c>
      <c r="J170" s="225">
        <f t="shared" si="47"/>
        <v>2.209724530756646E-2</v>
      </c>
      <c r="K170" s="82">
        <v>6.94</v>
      </c>
      <c r="L170" s="82">
        <v>7.04</v>
      </c>
      <c r="M170" s="260"/>
      <c r="N170" s="86">
        <f t="shared" si="50"/>
        <v>0.21585027690245606</v>
      </c>
      <c r="O170" s="86">
        <f t="shared" si="48"/>
        <v>6.9908814589665649E-2</v>
      </c>
      <c r="P170" s="265">
        <f t="shared" si="49"/>
        <v>0</v>
      </c>
      <c r="R170" s="218"/>
    </row>
    <row r="171" spans="1:18" s="138" customFormat="1" ht="12" customHeight="1">
      <c r="A171" s="351">
        <v>4</v>
      </c>
      <c r="B171" s="262" t="s">
        <v>34</v>
      </c>
      <c r="C171" s="353" t="s">
        <v>57</v>
      </c>
      <c r="D171" s="83">
        <v>228026586.02000001</v>
      </c>
      <c r="E171" s="225">
        <f t="shared" si="46"/>
        <v>2.9462132071558494E-2</v>
      </c>
      <c r="F171" s="82">
        <v>22.46</v>
      </c>
      <c r="G171" s="82">
        <v>22.66</v>
      </c>
      <c r="H171" s="260"/>
      <c r="I171" s="83">
        <v>243057416.06999999</v>
      </c>
      <c r="J171" s="225">
        <f t="shared" si="47"/>
        <v>2.9919494670871901E-2</v>
      </c>
      <c r="K171" s="82">
        <v>22.98</v>
      </c>
      <c r="L171" s="82">
        <v>23.18</v>
      </c>
      <c r="M171" s="260"/>
      <c r="N171" s="86">
        <f t="shared" si="50"/>
        <v>6.5917006926032917E-2</v>
      </c>
      <c r="O171" s="86">
        <f t="shared" si="48"/>
        <v>2.29479258605472E-2</v>
      </c>
      <c r="P171" s="265">
        <f t="shared" si="49"/>
        <v>0</v>
      </c>
      <c r="R171" s="218"/>
    </row>
    <row r="172" spans="1:18" s="138" customFormat="1" ht="12" customHeight="1">
      <c r="A172" s="351">
        <v>5</v>
      </c>
      <c r="B172" s="262" t="s">
        <v>34</v>
      </c>
      <c r="C172" s="353" t="s">
        <v>101</v>
      </c>
      <c r="D172" s="83">
        <v>589340587.96000004</v>
      </c>
      <c r="E172" s="225">
        <f t="shared" si="46"/>
        <v>7.6145639596974637E-2</v>
      </c>
      <c r="F172" s="82">
        <v>166.41</v>
      </c>
      <c r="G172" s="82">
        <v>168.41</v>
      </c>
      <c r="H172" s="260"/>
      <c r="I172" s="83">
        <v>690201585.53999996</v>
      </c>
      <c r="J172" s="225">
        <f t="shared" si="47"/>
        <v>8.496133545023811E-2</v>
      </c>
      <c r="K172" s="82">
        <v>152.4</v>
      </c>
      <c r="L172" s="82">
        <v>154.4</v>
      </c>
      <c r="M172" s="260"/>
      <c r="N172" s="86">
        <f t="shared" si="50"/>
        <v>0.17114211992275952</v>
      </c>
      <c r="O172" s="86">
        <f t="shared" si="48"/>
        <v>-8.3189834332878049E-2</v>
      </c>
      <c r="P172" s="265">
        <f t="shared" si="49"/>
        <v>0</v>
      </c>
      <c r="R172" s="218"/>
    </row>
    <row r="173" spans="1:18" s="138" customFormat="1" ht="12" customHeight="1">
      <c r="A173" s="351">
        <v>6</v>
      </c>
      <c r="B173" s="262" t="s">
        <v>36</v>
      </c>
      <c r="C173" s="353" t="s">
        <v>37</v>
      </c>
      <c r="D173" s="83">
        <v>500237500</v>
      </c>
      <c r="E173" s="225">
        <f t="shared" si="46"/>
        <v>6.4633091909965176E-2</v>
      </c>
      <c r="F173" s="82">
        <v>8750</v>
      </c>
      <c r="G173" s="82">
        <v>8750</v>
      </c>
      <c r="H173" s="260"/>
      <c r="I173" s="83">
        <v>500180330</v>
      </c>
      <c r="J173" s="225">
        <f t="shared" si="47"/>
        <v>6.1570401594329555E-2</v>
      </c>
      <c r="K173" s="82">
        <v>8749</v>
      </c>
      <c r="L173" s="82">
        <v>8749</v>
      </c>
      <c r="M173" s="260"/>
      <c r="N173" s="86">
        <f t="shared" si="50"/>
        <v>-1.1428571428571428E-4</v>
      </c>
      <c r="O173" s="86">
        <f t="shared" si="48"/>
        <v>-1.1428571428571428E-4</v>
      </c>
      <c r="P173" s="265">
        <f t="shared" si="49"/>
        <v>0</v>
      </c>
      <c r="R173" s="218"/>
    </row>
    <row r="174" spans="1:18" s="138" customFormat="1" ht="12" customHeight="1">
      <c r="A174" s="351">
        <v>7</v>
      </c>
      <c r="B174" s="262" t="s">
        <v>28</v>
      </c>
      <c r="C174" s="353" t="s">
        <v>105</v>
      </c>
      <c r="D174" s="83">
        <v>512951433.57999998</v>
      </c>
      <c r="E174" s="225">
        <f t="shared" si="46"/>
        <v>6.6275793302030608E-2</v>
      </c>
      <c r="F174" s="82">
        <v>15.36</v>
      </c>
      <c r="G174" s="82">
        <v>15.36</v>
      </c>
      <c r="H174" s="260">
        <v>9.5799999999999996E-2</v>
      </c>
      <c r="I174" s="83">
        <v>549003908.25999999</v>
      </c>
      <c r="J174" s="225">
        <f t="shared" si="47"/>
        <v>6.7580408666659597E-2</v>
      </c>
      <c r="K174" s="82">
        <v>16.440000000000001</v>
      </c>
      <c r="L174" s="82">
        <v>16.440000000000001</v>
      </c>
      <c r="M174" s="260">
        <v>0.17100000000000001</v>
      </c>
      <c r="N174" s="86">
        <f t="shared" si="50"/>
        <v>7.0284382340803531E-2</v>
      </c>
      <c r="O174" s="86">
        <f t="shared" si="48"/>
        <v>7.0312500000000125E-2</v>
      </c>
      <c r="P174" s="265">
        <f t="shared" si="49"/>
        <v>7.5200000000000017E-2</v>
      </c>
      <c r="R174" s="218"/>
    </row>
    <row r="175" spans="1:18" s="138" customFormat="1" ht="12" customHeight="1">
      <c r="A175" s="351">
        <v>8</v>
      </c>
      <c r="B175" s="262" t="s">
        <v>44</v>
      </c>
      <c r="C175" s="353" t="s">
        <v>45</v>
      </c>
      <c r="D175" s="83">
        <v>515521425.13</v>
      </c>
      <c r="E175" s="225">
        <f t="shared" si="46"/>
        <v>6.6607848575893497E-2</v>
      </c>
      <c r="F175" s="82">
        <v>55</v>
      </c>
      <c r="G175" s="82">
        <v>55</v>
      </c>
      <c r="H175" s="260">
        <v>0.13980000000000001</v>
      </c>
      <c r="I175" s="83">
        <v>544115614.13</v>
      </c>
      <c r="J175" s="225">
        <f t="shared" si="47"/>
        <v>6.6978677221731925E-2</v>
      </c>
      <c r="K175" s="82">
        <v>60</v>
      </c>
      <c r="L175" s="82">
        <v>60</v>
      </c>
      <c r="M175" s="260">
        <v>0.20300000000000001</v>
      </c>
      <c r="N175" s="86">
        <f t="shared" si="50"/>
        <v>5.546653854937135E-2</v>
      </c>
      <c r="O175" s="86">
        <f t="shared" si="48"/>
        <v>9.0909090909090912E-2</v>
      </c>
      <c r="P175" s="265">
        <f t="shared" si="49"/>
        <v>6.3200000000000006E-2</v>
      </c>
      <c r="R175" s="218"/>
    </row>
    <row r="176" spans="1:18" s="138" customFormat="1" ht="12" customHeight="1">
      <c r="A176" s="351">
        <v>9</v>
      </c>
      <c r="B176" s="262" t="s">
        <v>44</v>
      </c>
      <c r="C176" s="353" t="s">
        <v>103</v>
      </c>
      <c r="D176" s="83">
        <v>813123924.38999999</v>
      </c>
      <c r="E176" s="225">
        <f t="shared" si="46"/>
        <v>0.10505952340496354</v>
      </c>
      <c r="F176" s="82">
        <v>53.9</v>
      </c>
      <c r="G176" s="82">
        <v>53.9</v>
      </c>
      <c r="H176" s="260">
        <v>0.14130000000000001</v>
      </c>
      <c r="I176" s="83">
        <v>853716930.71000004</v>
      </c>
      <c r="J176" s="225">
        <f t="shared" si="47"/>
        <v>0.10508948696901599</v>
      </c>
      <c r="K176" s="82">
        <v>53.9</v>
      </c>
      <c r="L176" s="82">
        <v>53.9</v>
      </c>
      <c r="M176" s="260">
        <v>0.1983</v>
      </c>
      <c r="N176" s="86">
        <f>((I176-D176)/D176)</f>
        <v>4.9922287491974422E-2</v>
      </c>
      <c r="O176" s="86">
        <f t="shared" si="48"/>
        <v>0</v>
      </c>
      <c r="P176" s="265">
        <f t="shared" si="49"/>
        <v>5.6999999999999995E-2</v>
      </c>
      <c r="R176" s="218"/>
    </row>
    <row r="177" spans="1:18" s="138" customFormat="1" ht="12" customHeight="1">
      <c r="A177" s="351">
        <v>10</v>
      </c>
      <c r="B177" s="262" t="s">
        <v>96</v>
      </c>
      <c r="C177" s="353" t="s">
        <v>260</v>
      </c>
      <c r="D177" s="83">
        <v>618078759.57000005</v>
      </c>
      <c r="E177" s="225">
        <f t="shared" si="46"/>
        <v>7.9858749643689414E-2</v>
      </c>
      <c r="F177" s="82">
        <v>138.08000000000001</v>
      </c>
      <c r="G177" s="82">
        <v>139.1</v>
      </c>
      <c r="H177" s="260"/>
      <c r="I177" s="83">
        <v>648101442.69480205</v>
      </c>
      <c r="J177" s="225">
        <f t="shared" si="47"/>
        <v>7.9778959121769785E-2</v>
      </c>
      <c r="K177" s="82">
        <v>145.8538185427708</v>
      </c>
      <c r="L177" s="82">
        <v>146.92923916282211</v>
      </c>
      <c r="M177" s="260"/>
      <c r="N177" s="86">
        <f>((I177-D177)/D177)</f>
        <v>4.8574202979712322E-2</v>
      </c>
      <c r="O177" s="86">
        <f t="shared" si="48"/>
        <v>5.6284968819713302E-2</v>
      </c>
      <c r="P177" s="265">
        <f t="shared" si="49"/>
        <v>0</v>
      </c>
      <c r="R177" s="218"/>
    </row>
    <row r="178" spans="1:18" s="138" customFormat="1" ht="12" customHeight="1">
      <c r="A178" s="351">
        <v>11</v>
      </c>
      <c r="B178" s="262" t="s">
        <v>61</v>
      </c>
      <c r="C178" s="353" t="s">
        <v>203</v>
      </c>
      <c r="D178" s="83">
        <v>245816374.77000001</v>
      </c>
      <c r="E178" s="225">
        <f t="shared" si="46"/>
        <v>3.1760658374239949E-2</v>
      </c>
      <c r="F178" s="82">
        <v>22.75</v>
      </c>
      <c r="G178" s="82">
        <v>22.85</v>
      </c>
      <c r="H178" s="260"/>
      <c r="I178" s="83">
        <v>250329264.53</v>
      </c>
      <c r="J178" s="225">
        <f t="shared" si="47"/>
        <v>3.0814633090280173E-2</v>
      </c>
      <c r="K178" s="82">
        <v>23.62</v>
      </c>
      <c r="L178" s="82">
        <v>23.72</v>
      </c>
      <c r="M178" s="260"/>
      <c r="N178" s="86">
        <f>((I178-D178)/D178)</f>
        <v>1.8358784129912056E-2</v>
      </c>
      <c r="O178" s="86">
        <f t="shared" si="48"/>
        <v>3.8074398249452843E-2</v>
      </c>
      <c r="P178" s="265">
        <f t="shared" si="49"/>
        <v>0</v>
      </c>
      <c r="R178" s="218"/>
    </row>
    <row r="179" spans="1:18" s="138" customFormat="1" ht="12" customHeight="1">
      <c r="A179" s="351">
        <v>12</v>
      </c>
      <c r="B179" s="262" t="s">
        <v>61</v>
      </c>
      <c r="C179" s="353" t="s">
        <v>204</v>
      </c>
      <c r="D179" s="83">
        <v>199477479.66999999</v>
      </c>
      <c r="E179" s="225">
        <f t="shared" si="46"/>
        <v>2.5773450166129728E-2</v>
      </c>
      <c r="F179" s="82">
        <v>23.63</v>
      </c>
      <c r="G179" s="82">
        <v>23.73</v>
      </c>
      <c r="H179" s="260"/>
      <c r="I179" s="83">
        <v>208916471.24000001</v>
      </c>
      <c r="J179" s="225">
        <f>(I179/$I$180)</f>
        <v>2.5716867022573638E-2</v>
      </c>
      <c r="K179" s="82">
        <v>24.59</v>
      </c>
      <c r="L179" s="82">
        <v>24.69</v>
      </c>
      <c r="M179" s="260"/>
      <c r="N179" s="86">
        <f t="shared" si="50"/>
        <v>4.7318582456601893E-2</v>
      </c>
      <c r="O179" s="86">
        <f t="shared" si="48"/>
        <v>4.0455120101137838E-2</v>
      </c>
      <c r="P179" s="265">
        <f t="shared" si="49"/>
        <v>0</v>
      </c>
      <c r="R179" s="220"/>
    </row>
    <row r="180" spans="1:18" s="138" customFormat="1" ht="12" customHeight="1">
      <c r="A180" s="302"/>
      <c r="B180" s="303"/>
      <c r="C180" s="303" t="s">
        <v>38</v>
      </c>
      <c r="D180" s="85">
        <f>SUM(D168:D179)</f>
        <v>7739649848.3600006</v>
      </c>
      <c r="E180" s="304"/>
      <c r="F180" s="85"/>
      <c r="G180" s="77"/>
      <c r="H180" s="305"/>
      <c r="I180" s="85">
        <f>SUM(I168:I179)</f>
        <v>8123713944.4948025</v>
      </c>
      <c r="J180" s="275"/>
      <c r="K180" s="274"/>
      <c r="L180" s="82"/>
      <c r="M180" s="270"/>
      <c r="N180" s="86">
        <f>((I180-D180)/D180)</f>
        <v>4.9622929158246537E-2</v>
      </c>
      <c r="O180" s="248"/>
      <c r="P180" s="265" t="e">
        <f>((M180-H180)/H180)</f>
        <v>#DIV/0!</v>
      </c>
      <c r="R180" s="163" t="s">
        <v>184</v>
      </c>
    </row>
    <row r="181" spans="1:18" s="138" customFormat="1" ht="12" customHeight="1" thickBot="1">
      <c r="A181" s="306"/>
      <c r="B181" s="307"/>
      <c r="C181" s="307" t="s">
        <v>48</v>
      </c>
      <c r="D181" s="308">
        <f>SUM(D156,D163,D180)</f>
        <v>1508760357290.4983</v>
      </c>
      <c r="E181" s="308"/>
      <c r="F181" s="308"/>
      <c r="G181" s="309"/>
      <c r="H181" s="310"/>
      <c r="I181" s="308">
        <f>SUM(I156,I163,I180)</f>
        <v>1531265588568.303</v>
      </c>
      <c r="J181" s="276"/>
      <c r="K181" s="276"/>
      <c r="L181" s="277"/>
      <c r="M181" s="278"/>
      <c r="N181" s="244"/>
      <c r="O181" s="249"/>
      <c r="P181" s="245"/>
      <c r="R181" s="164">
        <f>((I180-D180)/D180)</f>
        <v>4.9622929158246537E-2</v>
      </c>
    </row>
    <row r="182" spans="1:18" ht="12" customHeight="1">
      <c r="A182" s="279"/>
      <c r="B182" s="280"/>
      <c r="C182" s="116"/>
      <c r="D182" s="69"/>
      <c r="E182" s="69"/>
      <c r="F182" s="69"/>
      <c r="G182" s="281"/>
      <c r="H182" s="282"/>
      <c r="I182" s="8"/>
      <c r="J182" s="69"/>
      <c r="K182" s="69"/>
      <c r="L182" s="283"/>
      <c r="M182" s="284"/>
    </row>
    <row r="183" spans="1:18" ht="12" customHeight="1">
      <c r="A183" s="284"/>
      <c r="B183" s="286"/>
      <c r="C183" s="283"/>
      <c r="D183" s="283"/>
      <c r="E183" s="283"/>
      <c r="F183" s="283"/>
      <c r="G183" s="283"/>
      <c r="H183" s="285"/>
      <c r="I183" s="287"/>
      <c r="J183" s="283"/>
      <c r="K183" s="283"/>
      <c r="L183" s="283"/>
      <c r="M183" s="284"/>
    </row>
    <row r="184" spans="1:18" ht="12" customHeight="1">
      <c r="A184" s="284"/>
      <c r="B184" s="283"/>
      <c r="C184" s="286"/>
      <c r="D184" s="283"/>
      <c r="E184" s="283"/>
      <c r="F184" s="283"/>
      <c r="G184" s="283"/>
      <c r="H184" s="285"/>
      <c r="I184" s="287"/>
      <c r="J184" s="283"/>
      <c r="K184" s="283"/>
      <c r="L184" s="283"/>
      <c r="M184" s="284"/>
    </row>
    <row r="185" spans="1:18" ht="12" customHeight="1">
      <c r="A185" s="284"/>
      <c r="B185" s="288"/>
      <c r="C185" s="289"/>
      <c r="D185" s="283"/>
      <c r="E185" s="283"/>
      <c r="F185" s="283"/>
      <c r="G185" s="283"/>
      <c r="H185" s="285"/>
      <c r="I185" s="287"/>
      <c r="J185" s="283"/>
      <c r="K185" s="283"/>
      <c r="L185" s="283"/>
      <c r="M185" s="284"/>
    </row>
    <row r="186" spans="1:18" ht="12" customHeight="1">
      <c r="A186" s="284"/>
      <c r="B186" s="288"/>
      <c r="C186" s="288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8"/>
      <c r="C187" s="288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8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9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B191" s="5"/>
      <c r="C191" s="5"/>
    </row>
    <row r="192" spans="1:18" ht="12" customHeight="1">
      <c r="B192" s="5"/>
      <c r="C192" s="5"/>
    </row>
    <row r="193" spans="2:3" ht="12" customHeight="1">
      <c r="B193" s="5"/>
      <c r="C193" s="7"/>
    </row>
    <row r="194" spans="2:3" ht="12" customHeight="1">
      <c r="B194" s="5"/>
      <c r="C194" s="5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6"/>
      <c r="C226" s="6"/>
    </row>
    <row r="227" spans="2:3" ht="12" customHeight="1">
      <c r="B227" s="6"/>
      <c r="C227" s="6"/>
    </row>
    <row r="228" spans="2:3" ht="12" customHeight="1">
      <c r="B228" s="6"/>
      <c r="C228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6 H136" name="Yield_1_1_2"/>
    <protectedRange password="CADF" sqref="F76" name="BidOffer Prices_2_1_1_1_1_1_1_1_2"/>
    <protectedRange password="CADF" sqref="G76" name="BidOffer Prices_2_1_1_1_1_1_1_1_3"/>
    <protectedRange password="CADF" sqref="I136 D136" name="Fund Name_1_1_1"/>
    <protectedRange password="CADF" sqref="K136:L136 F136:G136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" name="BidOffer Prices_2_1_1_1_1_1_1_1"/>
    <protectedRange password="CADF" sqref="L76" name="BidOffer Prices_2_1_1_1_1_1_1_1_1"/>
  </protectedRanges>
  <mergeCells count="42">
    <mergeCell ref="A145:P145"/>
    <mergeCell ref="A146:P146"/>
    <mergeCell ref="A139:P139"/>
    <mergeCell ref="A114:P114"/>
    <mergeCell ref="A107:P107"/>
    <mergeCell ref="S98:S99"/>
    <mergeCell ref="U112:U114"/>
    <mergeCell ref="T70:T83"/>
    <mergeCell ref="R115:R116"/>
    <mergeCell ref="N166:P166"/>
    <mergeCell ref="A165:P165"/>
    <mergeCell ref="N159:P159"/>
    <mergeCell ref="A158:P158"/>
    <mergeCell ref="A150:P150"/>
    <mergeCell ref="A149:P149"/>
    <mergeCell ref="A157:P157"/>
    <mergeCell ref="A164:P164"/>
    <mergeCell ref="A85:P85"/>
    <mergeCell ref="A96:P96"/>
    <mergeCell ref="A106:P106"/>
    <mergeCell ref="A113:P113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4:P144"/>
    <mergeCell ref="A55:P55"/>
    <mergeCell ref="A5:P5"/>
    <mergeCell ref="A4:P4"/>
    <mergeCell ref="A22:P22"/>
    <mergeCell ref="A54:P54"/>
    <mergeCell ref="A23:P23"/>
    <mergeCell ref="A138:P138"/>
    <mergeCell ref="A97:P97"/>
    <mergeCell ref="A87:P87"/>
    <mergeCell ref="A86:P86"/>
    <mergeCell ref="N2:O2"/>
  </mergeCells>
  <pageMargins left="0.44" right="0.49" top="0.17" bottom="0.69" header="0.33" footer="0.55000000000000004"/>
  <pageSetup paperSize="9" scale="98" orientation="landscape" r:id="rId1"/>
  <rowBreaks count="3" manualBreakCount="3">
    <brk id="87" max="40" man="1"/>
    <brk id="95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2" sqref="M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17826756747.100002</v>
      </c>
      <c r="G7" s="126"/>
    </row>
    <row r="8" spans="1:7">
      <c r="E8" s="226" t="s">
        <v>49</v>
      </c>
      <c r="F8" s="125">
        <f>'NAV Trend'!J3</f>
        <v>609716601002.41772</v>
      </c>
      <c r="G8" s="126"/>
    </row>
    <row r="9" spans="1:7">
      <c r="A9" s="126"/>
      <c r="B9" s="126"/>
      <c r="E9" s="226" t="s">
        <v>215</v>
      </c>
      <c r="F9" s="125">
        <f>'NAV Trend'!J4</f>
        <v>427193365726.90002</v>
      </c>
      <c r="G9" s="126"/>
    </row>
    <row r="10" spans="1:7">
      <c r="A10" s="410"/>
      <c r="B10" s="410"/>
      <c r="E10" s="226" t="s">
        <v>217</v>
      </c>
      <c r="F10" s="125">
        <f>'NAV Trend'!J5</f>
        <v>283728506822.04895</v>
      </c>
      <c r="G10" s="126"/>
    </row>
    <row r="11" spans="1:7">
      <c r="A11" s="119"/>
      <c r="B11" s="119"/>
      <c r="E11" s="226" t="s">
        <v>239</v>
      </c>
      <c r="F11" s="125">
        <f>'NAV Trend'!J6</f>
        <v>45255168131.489998</v>
      </c>
      <c r="G11" s="126"/>
    </row>
    <row r="12" spans="1:7">
      <c r="A12" s="120"/>
      <c r="B12" s="121"/>
      <c r="E12" s="226" t="s">
        <v>68</v>
      </c>
      <c r="F12" s="125">
        <f>'NAV Trend'!J7</f>
        <v>32787759032.011131</v>
      </c>
      <c r="G12" s="126"/>
    </row>
    <row r="13" spans="1:7">
      <c r="A13" s="120"/>
      <c r="B13" s="121"/>
      <c r="E13" s="226" t="s">
        <v>74</v>
      </c>
      <c r="F13" s="125">
        <f>'NAV Trend'!J8</f>
        <v>3089725862.5</v>
      </c>
      <c r="G13" s="126"/>
    </row>
    <row r="14" spans="1:7">
      <c r="A14" s="120"/>
      <c r="B14" s="121"/>
      <c r="E14" s="226" t="s">
        <v>231</v>
      </c>
      <c r="F14" s="227">
        <f>'NAV Trend'!J9</f>
        <v>18549267222.370003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1" t="s">
        <v>272</v>
      </c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3" t="s">
        <v>72</v>
      </c>
      <c r="C1" s="104">
        <v>44645</v>
      </c>
      <c r="D1" s="104">
        <v>44652</v>
      </c>
      <c r="E1" s="104">
        <v>44659</v>
      </c>
      <c r="F1" s="104">
        <v>44665</v>
      </c>
      <c r="G1" s="104">
        <v>44673</v>
      </c>
      <c r="H1" s="104">
        <v>44680</v>
      </c>
      <c r="I1" s="104">
        <v>44687</v>
      </c>
      <c r="J1" s="104">
        <v>44694</v>
      </c>
    </row>
    <row r="2" spans="2:24" s="134" customFormat="1">
      <c r="B2" s="105" t="s">
        <v>0</v>
      </c>
      <c r="C2" s="106">
        <v>15663840381.52</v>
      </c>
      <c r="D2" s="106">
        <v>15481213029.603739</v>
      </c>
      <c r="E2" s="106">
        <v>15540377895.869999</v>
      </c>
      <c r="F2" s="106">
        <v>15823233457.569998</v>
      </c>
      <c r="G2" s="106">
        <v>16092800535.040001</v>
      </c>
      <c r="H2" s="106">
        <v>16487973033.780001</v>
      </c>
      <c r="I2" s="106">
        <v>16874828381.599998</v>
      </c>
      <c r="J2" s="106">
        <v>17826756747.100002</v>
      </c>
    </row>
    <row r="3" spans="2:24" s="134" customFormat="1">
      <c r="B3" s="105" t="s">
        <v>49</v>
      </c>
      <c r="C3" s="108">
        <v>618846705047.34998</v>
      </c>
      <c r="D3" s="108">
        <v>623114112790.91663</v>
      </c>
      <c r="E3" s="108">
        <v>622984208577.57007</v>
      </c>
      <c r="F3" s="108">
        <v>622913275884.20752</v>
      </c>
      <c r="G3" s="108">
        <v>611539800293.32898</v>
      </c>
      <c r="H3" s="108">
        <v>606807349619.41711</v>
      </c>
      <c r="I3" s="108">
        <v>612176111572.45996</v>
      </c>
      <c r="J3" s="108">
        <v>609716601002.41772</v>
      </c>
    </row>
    <row r="4" spans="2:24" s="134" customFormat="1">
      <c r="B4" s="105" t="s">
        <v>215</v>
      </c>
      <c r="C4" s="106">
        <v>418300153052.87012</v>
      </c>
      <c r="D4" s="106">
        <v>411551434238.40009</v>
      </c>
      <c r="E4" s="106">
        <v>412217464970.89996</v>
      </c>
      <c r="F4" s="106">
        <v>413868142741.87</v>
      </c>
      <c r="G4" s="106">
        <v>418373146632.8299</v>
      </c>
      <c r="H4" s="106">
        <v>418620801050.5899</v>
      </c>
      <c r="I4" s="106">
        <v>421480231599.46014</v>
      </c>
      <c r="J4" s="106">
        <v>427193365726.90002</v>
      </c>
    </row>
    <row r="5" spans="2:24" s="134" customFormat="1">
      <c r="B5" s="105" t="s">
        <v>217</v>
      </c>
      <c r="C5" s="108">
        <v>261629244953.66977</v>
      </c>
      <c r="D5" s="108">
        <v>262808919645.57141</v>
      </c>
      <c r="E5" s="108">
        <v>265560627351.42041</v>
      </c>
      <c r="F5" s="108">
        <v>266521069013.38223</v>
      </c>
      <c r="G5" s="108">
        <v>267709316021.45117</v>
      </c>
      <c r="H5" s="108">
        <v>266057367731.92365</v>
      </c>
      <c r="I5" s="108">
        <v>267074063470.47803</v>
      </c>
      <c r="J5" s="108">
        <v>283728506822.04895</v>
      </c>
    </row>
    <row r="6" spans="2:24" s="134" customFormat="1">
      <c r="B6" s="105" t="s">
        <v>240</v>
      </c>
      <c r="C6" s="106">
        <v>50587187904.150002</v>
      </c>
      <c r="D6" s="106">
        <v>50624731167.880005</v>
      </c>
      <c r="E6" s="106">
        <v>45590827247.830002</v>
      </c>
      <c r="F6" s="106">
        <v>45478625907.349998</v>
      </c>
      <c r="G6" s="106">
        <v>45561513237.440002</v>
      </c>
      <c r="H6" s="106">
        <v>45578708965.440002</v>
      </c>
      <c r="I6" s="106">
        <v>45618645084.029999</v>
      </c>
      <c r="J6" s="106">
        <v>45255168131.489998</v>
      </c>
    </row>
    <row r="7" spans="2:24" s="134" customFormat="1">
      <c r="B7" s="105" t="s">
        <v>253</v>
      </c>
      <c r="C7" s="107">
        <v>29936543532.98</v>
      </c>
      <c r="D7" s="107">
        <v>29743326960.750423</v>
      </c>
      <c r="E7" s="107">
        <v>29831295472.480007</v>
      </c>
      <c r="F7" s="107">
        <v>30263933632.202248</v>
      </c>
      <c r="G7" s="107">
        <v>30448572798.546356</v>
      </c>
      <c r="H7" s="107">
        <v>31174430452.156418</v>
      </c>
      <c r="I7" s="107">
        <v>31408962329.739998</v>
      </c>
      <c r="J7" s="107">
        <v>32787759032.011131</v>
      </c>
    </row>
    <row r="8" spans="2:24" s="350" customFormat="1">
      <c r="B8" s="105" t="s">
        <v>74</v>
      </c>
      <c r="C8" s="106">
        <v>2725121827.4500003</v>
      </c>
      <c r="D8" s="106">
        <v>2690257824.9499998</v>
      </c>
      <c r="E8" s="106">
        <v>2719722819.02</v>
      </c>
      <c r="F8" s="106">
        <v>2767923623.1599998</v>
      </c>
      <c r="G8" s="106">
        <v>2793931388.2800002</v>
      </c>
      <c r="H8" s="106">
        <v>2866495265.04</v>
      </c>
      <c r="I8" s="106">
        <v>2937084260.7399998</v>
      </c>
      <c r="J8" s="106">
        <v>3089725862.5</v>
      </c>
    </row>
    <row r="9" spans="2:24">
      <c r="B9" s="105" t="s">
        <v>231</v>
      </c>
      <c r="C9" s="106">
        <v>18057949258.940002</v>
      </c>
      <c r="D9" s="359">
        <v>18131263619.82</v>
      </c>
      <c r="E9" s="359">
        <v>18108011918.550003</v>
      </c>
      <c r="F9" s="359">
        <v>18372893373.57</v>
      </c>
      <c r="G9" s="359">
        <v>18400657934.489998</v>
      </c>
      <c r="H9" s="359">
        <v>18471040677.189999</v>
      </c>
      <c r="I9" s="359">
        <v>18471484417.84</v>
      </c>
      <c r="J9" s="359">
        <v>18549267222.370003</v>
      </c>
      <c r="K9" s="113"/>
    </row>
    <row r="10" spans="2:24" s="2" customFormat="1">
      <c r="B10" s="109" t="s">
        <v>1</v>
      </c>
      <c r="C10" s="110">
        <f t="shared" ref="C10:D10" si="0">SUM(C2:C9)</f>
        <v>1415746745958.9297</v>
      </c>
      <c r="D10" s="110">
        <f t="shared" si="0"/>
        <v>1414145259277.8921</v>
      </c>
      <c r="E10" s="110">
        <f t="shared" ref="E10:H10" si="1">SUM(E2:E9)</f>
        <v>1412552536253.6406</v>
      </c>
      <c r="F10" s="110">
        <f t="shared" si="1"/>
        <v>1416009097633.312</v>
      </c>
      <c r="G10" s="110">
        <f t="shared" si="1"/>
        <v>1410919738841.4065</v>
      </c>
      <c r="H10" s="110">
        <f t="shared" si="1"/>
        <v>1406064166795.5371</v>
      </c>
      <c r="I10" s="110">
        <f t="shared" ref="I10:J10" si="2">SUM(I2:I9)</f>
        <v>1416041411116.3481</v>
      </c>
      <c r="J10" s="110">
        <f t="shared" si="2"/>
        <v>1438147150546.8381</v>
      </c>
      <c r="K10" s="113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1414946002618.4109</v>
      </c>
      <c r="E12" s="98">
        <f t="shared" si="3"/>
        <v>1413348897765.7664</v>
      </c>
      <c r="F12" s="98">
        <f t="shared" si="3"/>
        <v>1414280816943.4763</v>
      </c>
      <c r="G12" s="98">
        <f t="shared" si="3"/>
        <v>1413464418237.3594</v>
      </c>
      <c r="H12" s="98">
        <f>(G10+H10)/2</f>
        <v>1408491952818.4717</v>
      </c>
      <c r="I12" s="98">
        <f t="shared" si="3"/>
        <v>1411052788955.9426</v>
      </c>
      <c r="J12" s="98">
        <f t="shared" si="3"/>
        <v>1427094280831.5933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58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5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6.7109375" style="350" customWidth="1"/>
    <col min="3" max="3" width="9.28515625" style="350" customWidth="1"/>
    <col min="4" max="4" width="18.28515625" style="350" customWidth="1"/>
    <col min="5" max="5" width="9.85546875" style="350" customWidth="1"/>
    <col min="6" max="7" width="9.28515625" style="350" customWidth="1"/>
    <col min="8" max="8" width="19" style="350" customWidth="1"/>
    <col min="9" max="9" width="10" style="350" customWidth="1"/>
    <col min="10" max="11" width="9.28515625" style="350" customWidth="1"/>
    <col min="12" max="12" width="18.7109375" style="350" customWidth="1"/>
    <col min="13" max="15" width="9.28515625" style="350" customWidth="1"/>
    <col min="16" max="16" width="18.42578125" style="362" customWidth="1"/>
    <col min="17" max="19" width="9.28515625" style="362" customWidth="1"/>
    <col min="20" max="20" width="19.42578125" style="362" customWidth="1"/>
    <col min="21" max="23" width="9.28515625" style="362" customWidth="1"/>
    <col min="24" max="24" width="19.5703125" style="362" customWidth="1"/>
    <col min="25" max="27" width="9.28515625" style="362" customWidth="1"/>
    <col min="28" max="28" width="19.85546875" style="362" customWidth="1"/>
    <col min="29" max="29" width="9.5703125" style="362" customWidth="1"/>
    <col min="30" max="31" width="9.28515625" style="362" customWidth="1"/>
    <col min="32" max="32" width="20.7109375" style="362" customWidth="1"/>
    <col min="33" max="33" width="10" style="362" customWidth="1"/>
    <col min="34" max="35" width="9.28515625" style="36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2" t="s">
        <v>79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4"/>
    </row>
    <row r="2" spans="1:49" ht="30.75" customHeight="1">
      <c r="A2" s="232"/>
      <c r="B2" s="415" t="s">
        <v>254</v>
      </c>
      <c r="C2" s="415"/>
      <c r="D2" s="415" t="s">
        <v>255</v>
      </c>
      <c r="E2" s="415"/>
      <c r="F2" s="415" t="s">
        <v>70</v>
      </c>
      <c r="G2" s="415"/>
      <c r="H2" s="415" t="s">
        <v>259</v>
      </c>
      <c r="I2" s="415"/>
      <c r="J2" s="415" t="s">
        <v>70</v>
      </c>
      <c r="K2" s="415"/>
      <c r="L2" s="415" t="s">
        <v>261</v>
      </c>
      <c r="M2" s="415"/>
      <c r="N2" s="415" t="s">
        <v>70</v>
      </c>
      <c r="O2" s="415"/>
      <c r="P2" s="415" t="s">
        <v>262</v>
      </c>
      <c r="Q2" s="415"/>
      <c r="R2" s="415" t="s">
        <v>70</v>
      </c>
      <c r="S2" s="415"/>
      <c r="T2" s="415" t="s">
        <v>263</v>
      </c>
      <c r="U2" s="415"/>
      <c r="V2" s="415" t="s">
        <v>70</v>
      </c>
      <c r="W2" s="415"/>
      <c r="X2" s="415" t="s">
        <v>264</v>
      </c>
      <c r="Y2" s="415"/>
      <c r="Z2" s="415" t="s">
        <v>70</v>
      </c>
      <c r="AA2" s="415"/>
      <c r="AB2" s="415" t="s">
        <v>268</v>
      </c>
      <c r="AC2" s="415"/>
      <c r="AD2" s="415" t="s">
        <v>70</v>
      </c>
      <c r="AE2" s="415"/>
      <c r="AF2" s="415" t="s">
        <v>271</v>
      </c>
      <c r="AG2" s="415"/>
      <c r="AH2" s="415" t="s">
        <v>70</v>
      </c>
      <c r="AI2" s="415"/>
      <c r="AJ2" s="415" t="s">
        <v>87</v>
      </c>
      <c r="AK2" s="415"/>
      <c r="AL2" s="415" t="s">
        <v>88</v>
      </c>
      <c r="AM2" s="415"/>
      <c r="AN2" s="415" t="s">
        <v>78</v>
      </c>
      <c r="AO2" s="416"/>
      <c r="AP2" s="17"/>
      <c r="AQ2" s="417" t="s">
        <v>92</v>
      </c>
      <c r="AR2" s="418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1" t="s">
        <v>66</v>
      </c>
      <c r="AG3" s="222" t="s">
        <v>4</v>
      </c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6984701227.8400002</v>
      </c>
      <c r="C5" s="71">
        <v>11642.58</v>
      </c>
      <c r="D5" s="80">
        <v>7021925387.1800003</v>
      </c>
      <c r="E5" s="71">
        <v>11708.21</v>
      </c>
      <c r="F5" s="26">
        <f t="shared" ref="F5:F19" si="0">((D5-B5)/B5)</f>
        <v>5.3293846258777805E-3</v>
      </c>
      <c r="G5" s="26">
        <f t="shared" ref="G5:G19" si="1">((E5-C5)/C5)</f>
        <v>5.637066698274712E-3</v>
      </c>
      <c r="H5" s="80">
        <v>6941483617.5500002</v>
      </c>
      <c r="I5" s="71">
        <v>11565.48</v>
      </c>
      <c r="J5" s="26">
        <f t="shared" ref="J5:J19" si="2">((H5-D5)/D5)</f>
        <v>-1.1455799541371298E-2</v>
      </c>
      <c r="K5" s="26">
        <f t="shared" ref="K5:K19" si="3">((I5-E5)/E5)</f>
        <v>-1.2190591046795332E-2</v>
      </c>
      <c r="L5" s="80">
        <v>6977327633.04</v>
      </c>
      <c r="M5" s="71">
        <v>11633.27</v>
      </c>
      <c r="N5" s="26">
        <f t="shared" ref="N5:N19" si="4">((L5-H5)/H5)</f>
        <v>5.1637398378894302E-3</v>
      </c>
      <c r="O5" s="26">
        <f t="shared" ref="O5:O19" si="5">((M5-I5)/I5)</f>
        <v>5.8614082597523735E-3</v>
      </c>
      <c r="P5" s="80">
        <v>7107994867.6999998</v>
      </c>
      <c r="Q5" s="71">
        <v>11860.84</v>
      </c>
      <c r="R5" s="26">
        <f t="shared" ref="R5:R19" si="6">((P5-L5)/L5)</f>
        <v>1.8727404177101618E-2</v>
      </c>
      <c r="S5" s="26">
        <f t="shared" ref="S5:S19" si="7">((Q5-M5)/M5)</f>
        <v>1.9561997615459771E-2</v>
      </c>
      <c r="T5" s="80">
        <v>7231401994.1800003</v>
      </c>
      <c r="U5" s="71">
        <v>12056.64</v>
      </c>
      <c r="V5" s="26">
        <f t="shared" ref="V5:V19" si="8">((T5-P5)/P5)</f>
        <v>1.736173545098978E-2</v>
      </c>
      <c r="W5" s="26">
        <f t="shared" ref="W5:W19" si="9">((U5-Q5)/Q5)</f>
        <v>1.6508105665365966E-2</v>
      </c>
      <c r="X5" s="80">
        <v>7396684674.8800001</v>
      </c>
      <c r="Y5" s="71">
        <v>12320.02</v>
      </c>
      <c r="Z5" s="26">
        <f t="shared" ref="Z5:Z19" si="10">((X5-T5)/T5)</f>
        <v>2.2856242929520879E-2</v>
      </c>
      <c r="AA5" s="26">
        <f t="shared" ref="AA5:AA19" si="11">((Y5-U5)/U5)</f>
        <v>2.1845223876635698E-2</v>
      </c>
      <c r="AB5" s="80">
        <v>7610272450.8900003</v>
      </c>
      <c r="AC5" s="71">
        <v>12663.83</v>
      </c>
      <c r="AD5" s="26">
        <f t="shared" ref="AD5:AD19" si="12">((AB5-X5)/X5)</f>
        <v>2.8876149977755453E-2</v>
      </c>
      <c r="AE5" s="26">
        <f t="shared" ref="AE5:AE19" si="13">((AC5-Y5)/Y5)</f>
        <v>2.7906610541216612E-2</v>
      </c>
      <c r="AF5" s="80">
        <v>8090392198.96</v>
      </c>
      <c r="AG5" s="71">
        <v>13483.24</v>
      </c>
      <c r="AH5" s="26">
        <f t="shared" ref="AH5:AH19" si="14">((AF5-AB5)/AB5)</f>
        <v>6.3088378394895839E-2</v>
      </c>
      <c r="AI5" s="26">
        <f t="shared" ref="AI5:AI19" si="15">((AG5-AC5)/AC5)</f>
        <v>6.4704753617191635E-2</v>
      </c>
      <c r="AJ5" s="27">
        <f>AVERAGE(F5,J5,N5,R5,V5,Z5,AD5,AH5)</f>
        <v>1.8743404481582435E-2</v>
      </c>
      <c r="AK5" s="27">
        <f>AVERAGE(G5,K5,O5,S5,W5,AA5,AE5,AI5)</f>
        <v>1.8729321903387681E-2</v>
      </c>
      <c r="AL5" s="28">
        <f>((AF5-D5)/D5)</f>
        <v>0.15216151594699515</v>
      </c>
      <c r="AM5" s="28">
        <f>((AG5-E5)/E5)</f>
        <v>0.15160558274919914</v>
      </c>
      <c r="AN5" s="29">
        <f>STDEV(F5,J5,N5,R5,V5,Z5,AD5,AH5)</f>
        <v>2.1922946531059098E-2</v>
      </c>
      <c r="AO5" s="87">
        <f>STDEV(G5,K5,O5,S5,W5,AA5,AE5,AI5)</f>
        <v>2.2380892067883802E-2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902469057.57000005</v>
      </c>
      <c r="C6" s="71">
        <v>1.84</v>
      </c>
      <c r="D6" s="80">
        <v>892171160.88999999</v>
      </c>
      <c r="E6" s="71">
        <v>1.82</v>
      </c>
      <c r="F6" s="26">
        <f t="shared" si="0"/>
        <v>-1.1410803055927832E-2</v>
      </c>
      <c r="G6" s="26">
        <f t="shared" si="1"/>
        <v>-1.0869565217391313E-2</v>
      </c>
      <c r="H6" s="80">
        <v>884770340.08000004</v>
      </c>
      <c r="I6" s="71">
        <v>1.8</v>
      </c>
      <c r="J6" s="26">
        <f t="shared" si="2"/>
        <v>-8.2952925788557577E-3</v>
      </c>
      <c r="K6" s="26">
        <f t="shared" si="3"/>
        <v>-1.0989010989010999E-2</v>
      </c>
      <c r="L6" s="80">
        <v>881553824.23000002</v>
      </c>
      <c r="M6" s="71">
        <v>1.8</v>
      </c>
      <c r="N6" s="26">
        <f t="shared" si="4"/>
        <v>-3.6354245890625014E-3</v>
      </c>
      <c r="O6" s="26">
        <f t="shared" si="5"/>
        <v>0</v>
      </c>
      <c r="P6" s="80">
        <v>898617285.83000004</v>
      </c>
      <c r="Q6" s="71">
        <v>1.83</v>
      </c>
      <c r="R6" s="26">
        <f t="shared" si="6"/>
        <v>1.935611999063612E-2</v>
      </c>
      <c r="S6" s="26">
        <f t="shared" si="7"/>
        <v>1.666666666666668E-2</v>
      </c>
      <c r="T6" s="80">
        <v>913207513.61000001</v>
      </c>
      <c r="U6" s="71">
        <v>1.86</v>
      </c>
      <c r="V6" s="26">
        <f t="shared" si="8"/>
        <v>1.6236308838109913E-2</v>
      </c>
      <c r="W6" s="26">
        <f t="shared" si="9"/>
        <v>1.6393442622950834E-2</v>
      </c>
      <c r="X6" s="80">
        <v>947882946.12</v>
      </c>
      <c r="Y6" s="71">
        <v>1.93</v>
      </c>
      <c r="Z6" s="26">
        <f t="shared" si="10"/>
        <v>3.7971032862973896E-2</v>
      </c>
      <c r="AA6" s="26">
        <f t="shared" si="11"/>
        <v>3.7634408602150449E-2</v>
      </c>
      <c r="AB6" s="80">
        <v>969258338.34000003</v>
      </c>
      <c r="AC6" s="71">
        <v>1.97</v>
      </c>
      <c r="AD6" s="26">
        <f t="shared" si="12"/>
        <v>2.2550666522165648E-2</v>
      </c>
      <c r="AE6" s="26">
        <f t="shared" si="13"/>
        <v>2.0725388601036288E-2</v>
      </c>
      <c r="AF6" s="80">
        <v>1020183928.46</v>
      </c>
      <c r="AG6" s="71">
        <v>2.08</v>
      </c>
      <c r="AH6" s="26">
        <f t="shared" si="14"/>
        <v>5.2540781033896186E-2</v>
      </c>
      <c r="AI6" s="26">
        <f t="shared" si="15"/>
        <v>5.5837563451776699E-2</v>
      </c>
      <c r="AJ6" s="27">
        <f t="shared" ref="AJ6:AJ69" si="16">AVERAGE(F6,J6,N6,R6,V6,Z6,AD6,AH6)</f>
        <v>1.5664173627991961E-2</v>
      </c>
      <c r="AK6" s="27">
        <f t="shared" ref="AK6:AK69" si="17">AVERAGE(G6,K6,O6,S6,W6,AA6,AE6,AI6)</f>
        <v>1.567486171727233E-2</v>
      </c>
      <c r="AL6" s="28">
        <f t="shared" ref="AL6:AL69" si="18">((AF6-D6)/D6)</f>
        <v>0.14348453882133874</v>
      </c>
      <c r="AM6" s="28">
        <f t="shared" ref="AM6:AM69" si="19">((AG6-E6)/E6)</f>
        <v>0.14285714285714285</v>
      </c>
      <c r="AN6" s="29">
        <f t="shared" ref="AN6:AN69" si="20">STDEV(F6,J6,N6,R6,V6,Z6,AD6,AH6)</f>
        <v>2.2672975129041376E-2</v>
      </c>
      <c r="AO6" s="87">
        <f t="shared" ref="AO6:AO69" si="21">STDEV(G6,K6,O6,S6,W6,AA6,AE6,AI6)</f>
        <v>2.3248785425189052E-2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259648319.97999999</v>
      </c>
      <c r="C7" s="71">
        <v>132.16</v>
      </c>
      <c r="D7" s="80">
        <v>257498363.06</v>
      </c>
      <c r="E7" s="71">
        <v>130.97</v>
      </c>
      <c r="F7" s="26">
        <f t="shared" si="0"/>
        <v>-8.2802650915114427E-3</v>
      </c>
      <c r="G7" s="26">
        <f t="shared" si="1"/>
        <v>-9.0042372881355762E-3</v>
      </c>
      <c r="H7" s="80">
        <v>254531700.53999999</v>
      </c>
      <c r="I7" s="71">
        <v>129.58000000000001</v>
      </c>
      <c r="J7" s="26">
        <f t="shared" si="2"/>
        <v>-1.1521092735291467E-2</v>
      </c>
      <c r="K7" s="26">
        <f t="shared" si="3"/>
        <v>-1.0613117507826116E-2</v>
      </c>
      <c r="L7" s="80">
        <v>253947384.81</v>
      </c>
      <c r="M7" s="71">
        <v>129.5</v>
      </c>
      <c r="N7" s="26">
        <f t="shared" si="4"/>
        <v>-2.2956501243669774E-3</v>
      </c>
      <c r="O7" s="26">
        <f t="shared" si="5"/>
        <v>-6.1737922518916878E-4</v>
      </c>
      <c r="P7" s="80">
        <v>257305346.06</v>
      </c>
      <c r="Q7" s="71">
        <v>131.55000000000001</v>
      </c>
      <c r="R7" s="26">
        <f t="shared" si="6"/>
        <v>1.3223058991185836E-2</v>
      </c>
      <c r="S7" s="26">
        <f t="shared" si="7"/>
        <v>1.5830115830115919E-2</v>
      </c>
      <c r="T7" s="80">
        <v>267270412.5</v>
      </c>
      <c r="U7" s="71">
        <v>136.55000000000001</v>
      </c>
      <c r="V7" s="26">
        <f t="shared" si="8"/>
        <v>3.8728563524196201E-2</v>
      </c>
      <c r="W7" s="26">
        <f t="shared" si="9"/>
        <v>3.800836183960471E-2</v>
      </c>
      <c r="X7" s="80">
        <v>269576470.94</v>
      </c>
      <c r="Y7" s="71">
        <v>137.78</v>
      </c>
      <c r="Z7" s="26">
        <f t="shared" si="10"/>
        <v>8.6281845357648688E-3</v>
      </c>
      <c r="AA7" s="26">
        <f t="shared" si="11"/>
        <v>9.0076894910288523E-3</v>
      </c>
      <c r="AB7" s="80">
        <v>267569718.25</v>
      </c>
      <c r="AC7" s="71">
        <v>137.31</v>
      </c>
      <c r="AD7" s="26">
        <f t="shared" si="12"/>
        <v>-7.4440943714507019E-3</v>
      </c>
      <c r="AE7" s="26">
        <f t="shared" si="13"/>
        <v>-3.4112353026564007E-3</v>
      </c>
      <c r="AF7" s="80">
        <v>269660852.75</v>
      </c>
      <c r="AG7" s="71">
        <v>138.93</v>
      </c>
      <c r="AH7" s="26">
        <f t="shared" si="14"/>
        <v>7.8152883430784113E-3</v>
      </c>
      <c r="AI7" s="26">
        <f t="shared" si="15"/>
        <v>1.1798121039982554E-2</v>
      </c>
      <c r="AJ7" s="27">
        <f t="shared" si="16"/>
        <v>4.8567491339505907E-3</v>
      </c>
      <c r="AK7" s="27">
        <f t="shared" si="17"/>
        <v>6.374789859615598E-3</v>
      </c>
      <c r="AL7" s="28">
        <f t="shared" si="18"/>
        <v>4.7233269934092749E-2</v>
      </c>
      <c r="AM7" s="28">
        <f t="shared" si="19"/>
        <v>6.0777277239062441E-2</v>
      </c>
      <c r="AN7" s="29">
        <f t="shared" si="20"/>
        <v>1.6403632189701901E-2</v>
      </c>
      <c r="AO7" s="87">
        <f t="shared" si="21"/>
        <v>1.6018698612673944E-2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645613567.46000004</v>
      </c>
      <c r="C8" s="71">
        <v>18.670000000000002</v>
      </c>
      <c r="D8" s="80">
        <v>637642744.95000005</v>
      </c>
      <c r="E8" s="71">
        <v>18.43</v>
      </c>
      <c r="F8" s="26">
        <f t="shared" si="0"/>
        <v>-1.2346119895464922E-2</v>
      </c>
      <c r="G8" s="26">
        <f t="shared" si="1"/>
        <v>-1.285484734868784E-2</v>
      </c>
      <c r="H8" s="80">
        <v>636043747.48000002</v>
      </c>
      <c r="I8" s="71">
        <v>18.38</v>
      </c>
      <c r="J8" s="26">
        <f t="shared" si="2"/>
        <v>-2.5076698239943308E-3</v>
      </c>
      <c r="K8" s="26">
        <f t="shared" si="3"/>
        <v>-2.7129679869777922E-3</v>
      </c>
      <c r="L8" s="80">
        <v>637808214.50999999</v>
      </c>
      <c r="M8" s="71">
        <v>18.09</v>
      </c>
      <c r="N8" s="26">
        <f t="shared" si="4"/>
        <v>2.7741284101774053E-3</v>
      </c>
      <c r="O8" s="26">
        <f t="shared" si="5"/>
        <v>-1.5778019586507028E-2</v>
      </c>
      <c r="P8" s="80">
        <v>660921701.80999994</v>
      </c>
      <c r="Q8" s="71">
        <v>18.75</v>
      </c>
      <c r="R8" s="26">
        <f t="shared" si="6"/>
        <v>3.6238930095557058E-2</v>
      </c>
      <c r="S8" s="26">
        <f t="shared" si="7"/>
        <v>3.6484245439469327E-2</v>
      </c>
      <c r="T8" s="80">
        <v>688311962.39999998</v>
      </c>
      <c r="U8" s="71">
        <v>19.899999999999999</v>
      </c>
      <c r="V8" s="26">
        <f t="shared" si="8"/>
        <v>4.1442519613123723E-2</v>
      </c>
      <c r="W8" s="26">
        <f t="shared" si="9"/>
        <v>6.1333333333333261E-2</v>
      </c>
      <c r="X8" s="80">
        <v>711473837.62</v>
      </c>
      <c r="Y8" s="71">
        <v>20.51</v>
      </c>
      <c r="Z8" s="26">
        <f t="shared" si="10"/>
        <v>3.3650258146378002E-2</v>
      </c>
      <c r="AA8" s="26">
        <f t="shared" si="11"/>
        <v>3.0653266331658442E-2</v>
      </c>
      <c r="AB8" s="80">
        <v>716391012.45000005</v>
      </c>
      <c r="AC8" s="71">
        <v>20.65</v>
      </c>
      <c r="AD8" s="26">
        <f t="shared" si="12"/>
        <v>6.9112517846739415E-3</v>
      </c>
      <c r="AE8" s="26">
        <f t="shared" si="13"/>
        <v>6.8259385665527554E-3</v>
      </c>
      <c r="AF8" s="80">
        <v>748158158.05999994</v>
      </c>
      <c r="AG8" s="71">
        <v>21.55</v>
      </c>
      <c r="AH8" s="26">
        <f t="shared" si="14"/>
        <v>4.4343305622105443E-2</v>
      </c>
      <c r="AI8" s="26">
        <f t="shared" si="15"/>
        <v>4.3583535108958946E-2</v>
      </c>
      <c r="AJ8" s="27">
        <f t="shared" si="16"/>
        <v>1.8813325494069541E-2</v>
      </c>
      <c r="AK8" s="27">
        <f t="shared" si="17"/>
        <v>1.8441810482225006E-2</v>
      </c>
      <c r="AL8" s="28">
        <f t="shared" si="18"/>
        <v>0.17331870233804011</v>
      </c>
      <c r="AM8" s="28">
        <f t="shared" si="19"/>
        <v>0.16928920238741188</v>
      </c>
      <c r="AN8" s="29">
        <f t="shared" si="20"/>
        <v>2.2399163434915426E-2</v>
      </c>
      <c r="AO8" s="87">
        <f t="shared" si="21"/>
        <v>2.8484002669677093E-2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371821996.31</v>
      </c>
      <c r="C9" s="71">
        <v>179.37260000000001</v>
      </c>
      <c r="D9" s="80">
        <v>370465405.98000002</v>
      </c>
      <c r="E9" s="71">
        <v>178.81569999999999</v>
      </c>
      <c r="F9" s="26">
        <f t="shared" si="0"/>
        <v>-3.6484940198883505E-3</v>
      </c>
      <c r="G9" s="26">
        <f t="shared" si="1"/>
        <v>-3.104710529924933E-3</v>
      </c>
      <c r="H9" s="80">
        <v>367332696.42000002</v>
      </c>
      <c r="I9" s="71">
        <v>177.46</v>
      </c>
      <c r="J9" s="26">
        <f t="shared" si="2"/>
        <v>-8.456145997527028E-3</v>
      </c>
      <c r="K9" s="26">
        <f t="shared" si="3"/>
        <v>-7.5815490474269581E-3</v>
      </c>
      <c r="L9" s="80">
        <v>370797650.86000001</v>
      </c>
      <c r="M9" s="71">
        <v>179.18600000000001</v>
      </c>
      <c r="N9" s="26">
        <f t="shared" si="4"/>
        <v>9.4327416910316257E-3</v>
      </c>
      <c r="O9" s="26">
        <f t="shared" si="5"/>
        <v>9.7261354671475207E-3</v>
      </c>
      <c r="P9" s="80">
        <v>374967258.58999997</v>
      </c>
      <c r="Q9" s="71">
        <v>182.94399999999999</v>
      </c>
      <c r="R9" s="26">
        <f t="shared" si="6"/>
        <v>1.1244968031294931E-2</v>
      </c>
      <c r="S9" s="26">
        <f t="shared" si="7"/>
        <v>2.0972620628843665E-2</v>
      </c>
      <c r="T9" s="80">
        <v>390079933.38999999</v>
      </c>
      <c r="U9" s="71">
        <v>189.3783</v>
      </c>
      <c r="V9" s="26">
        <f t="shared" si="8"/>
        <v>4.030398509146807E-2</v>
      </c>
      <c r="W9" s="26">
        <f t="shared" si="9"/>
        <v>3.5170871960818653E-2</v>
      </c>
      <c r="X9" s="80">
        <v>407909296.64999998</v>
      </c>
      <c r="Y9" s="71">
        <v>196.74860000000001</v>
      </c>
      <c r="Z9" s="26">
        <f t="shared" si="10"/>
        <v>4.5706948073574144E-2</v>
      </c>
      <c r="AA9" s="26">
        <f t="shared" si="11"/>
        <v>3.8918397725610669E-2</v>
      </c>
      <c r="AB9" s="80">
        <v>422475435.24000001</v>
      </c>
      <c r="AC9" s="71">
        <v>196.74860000000001</v>
      </c>
      <c r="AD9" s="26">
        <f t="shared" si="12"/>
        <v>3.5709258674970268E-2</v>
      </c>
      <c r="AE9" s="26">
        <f t="shared" si="13"/>
        <v>0</v>
      </c>
      <c r="AF9" s="80">
        <v>434054482.43000001</v>
      </c>
      <c r="AG9" s="71">
        <v>208.3117</v>
      </c>
      <c r="AH9" s="26">
        <f t="shared" si="14"/>
        <v>2.7407622370806406E-2</v>
      </c>
      <c r="AI9" s="26">
        <f t="shared" si="15"/>
        <v>5.8770939157889765E-2</v>
      </c>
      <c r="AJ9" s="27">
        <f t="shared" si="16"/>
        <v>1.9712610489466258E-2</v>
      </c>
      <c r="AK9" s="27">
        <f t="shared" si="17"/>
        <v>1.9109088170369798E-2</v>
      </c>
      <c r="AL9" s="28">
        <f t="shared" si="18"/>
        <v>0.17164646259422375</v>
      </c>
      <c r="AM9" s="28">
        <f t="shared" si="19"/>
        <v>0.16495195891635919</v>
      </c>
      <c r="AN9" s="29">
        <f t="shared" si="20"/>
        <v>2.0463950787017276E-2</v>
      </c>
      <c r="AO9" s="87">
        <f t="shared" si="21"/>
        <v>2.3561363168451477E-2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1871205918.8499999</v>
      </c>
      <c r="C10" s="71">
        <v>1.0094000000000001</v>
      </c>
      <c r="D10" s="71">
        <v>1863565110.46</v>
      </c>
      <c r="E10" s="71">
        <v>1.0024999999999999</v>
      </c>
      <c r="F10" s="26">
        <f t="shared" si="0"/>
        <v>-4.0833605286454688E-3</v>
      </c>
      <c r="G10" s="26">
        <f t="shared" si="1"/>
        <v>-6.8357440063405266E-3</v>
      </c>
      <c r="H10" s="71">
        <v>1827809180.9000001</v>
      </c>
      <c r="I10" s="71">
        <v>0.98570000000000002</v>
      </c>
      <c r="J10" s="26">
        <f t="shared" si="2"/>
        <v>-1.9186842122824458E-2</v>
      </c>
      <c r="K10" s="26">
        <f t="shared" si="3"/>
        <v>-1.675810473815454E-2</v>
      </c>
      <c r="L10" s="71">
        <v>1818877746.8</v>
      </c>
      <c r="M10" s="71">
        <v>0.98089999999999999</v>
      </c>
      <c r="N10" s="26">
        <f t="shared" si="4"/>
        <v>-4.8864149460078592E-3</v>
      </c>
      <c r="O10" s="26">
        <f t="shared" si="5"/>
        <v>-4.8696357918230964E-3</v>
      </c>
      <c r="P10" s="71">
        <v>1820364449.52</v>
      </c>
      <c r="Q10" s="71">
        <v>0.98170000000000002</v>
      </c>
      <c r="R10" s="26">
        <f t="shared" si="6"/>
        <v>8.1737363746168439E-4</v>
      </c>
      <c r="S10" s="26">
        <f t="shared" si="7"/>
        <v>8.1557753083904877E-4</v>
      </c>
      <c r="T10" s="71">
        <v>1846983839.3499999</v>
      </c>
      <c r="U10" s="71">
        <v>0.99629999999999996</v>
      </c>
      <c r="V10" s="26">
        <f t="shared" si="8"/>
        <v>1.4623110134357445E-2</v>
      </c>
      <c r="W10" s="26">
        <f t="shared" si="9"/>
        <v>1.4872160537842464E-2</v>
      </c>
      <c r="X10" s="71">
        <v>1861969539.8699999</v>
      </c>
      <c r="Y10" s="71">
        <v>1.0085999999999999</v>
      </c>
      <c r="Z10" s="26">
        <f t="shared" si="10"/>
        <v>8.1136067358736751E-3</v>
      </c>
      <c r="AA10" s="26">
        <f t="shared" si="11"/>
        <v>1.2345679012345658E-2</v>
      </c>
      <c r="AB10" s="71">
        <v>1935942702.73</v>
      </c>
      <c r="AC10" s="71">
        <v>1.0487</v>
      </c>
      <c r="AD10" s="26">
        <f t="shared" si="12"/>
        <v>3.9728449513285184E-2</v>
      </c>
      <c r="AE10" s="26">
        <f t="shared" si="13"/>
        <v>3.9758080507634373E-2</v>
      </c>
      <c r="AF10" s="71">
        <v>2110188793.95</v>
      </c>
      <c r="AG10" s="71">
        <v>1.143</v>
      </c>
      <c r="AH10" s="26">
        <f t="shared" si="14"/>
        <v>9.0005810076033838E-2</v>
      </c>
      <c r="AI10" s="26">
        <f t="shared" si="15"/>
        <v>8.9920854391150995E-2</v>
      </c>
      <c r="AJ10" s="27">
        <f t="shared" si="16"/>
        <v>1.5641466562441756E-2</v>
      </c>
      <c r="AK10" s="27">
        <f t="shared" si="17"/>
        <v>1.6156108430436796E-2</v>
      </c>
      <c r="AL10" s="28">
        <f t="shared" si="18"/>
        <v>0.13233971923262919</v>
      </c>
      <c r="AM10" s="28">
        <f t="shared" si="19"/>
        <v>0.14014962593516217</v>
      </c>
      <c r="AN10" s="29">
        <f t="shared" si="20"/>
        <v>3.4664043942612709E-2</v>
      </c>
      <c r="AO10" s="87">
        <f t="shared" si="21"/>
        <v>3.4442173571874866E-2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2392242030.1599998</v>
      </c>
      <c r="C11" s="71">
        <v>22.2575</v>
      </c>
      <c r="D11" s="71">
        <v>2306710596.8299999</v>
      </c>
      <c r="E11" s="71">
        <v>21.467199999999998</v>
      </c>
      <c r="F11" s="26">
        <f t="shared" si="0"/>
        <v>-3.5753670511457128E-2</v>
      </c>
      <c r="G11" s="26">
        <f t="shared" si="1"/>
        <v>-3.5507132427271798E-2</v>
      </c>
      <c r="H11" s="71">
        <v>2302315576.4499998</v>
      </c>
      <c r="I11" s="71">
        <v>21.418099999999999</v>
      </c>
      <c r="J11" s="26">
        <f t="shared" si="2"/>
        <v>-1.9053193695125765E-3</v>
      </c>
      <c r="K11" s="26">
        <f t="shared" si="3"/>
        <v>-2.287210255645788E-3</v>
      </c>
      <c r="L11" s="71">
        <v>2287125831.5999999</v>
      </c>
      <c r="M11" s="71">
        <v>21.368600000000001</v>
      </c>
      <c r="N11" s="26">
        <f t="shared" si="4"/>
        <v>-6.5975946153399899E-3</v>
      </c>
      <c r="O11" s="26">
        <f t="shared" si="5"/>
        <v>-2.3111293718863168E-3</v>
      </c>
      <c r="P11" s="71">
        <v>2344643691.3099999</v>
      </c>
      <c r="Q11" s="71">
        <v>21.9072</v>
      </c>
      <c r="R11" s="26">
        <f t="shared" si="6"/>
        <v>2.5148533113179168E-2</v>
      </c>
      <c r="S11" s="26">
        <f t="shared" si="7"/>
        <v>2.5205207641118221E-2</v>
      </c>
      <c r="T11" s="71">
        <v>2360379343.5300002</v>
      </c>
      <c r="U11" s="71">
        <v>22.0702</v>
      </c>
      <c r="V11" s="26">
        <f t="shared" si="8"/>
        <v>6.7113191988708697E-3</v>
      </c>
      <c r="W11" s="26">
        <f t="shared" si="9"/>
        <v>7.4404761904762022E-3</v>
      </c>
      <c r="X11" s="71">
        <v>2424801167.7199998</v>
      </c>
      <c r="Y11" s="71">
        <v>22.644600000000001</v>
      </c>
      <c r="Z11" s="26">
        <f t="shared" si="10"/>
        <v>2.7292996088355569E-2</v>
      </c>
      <c r="AA11" s="26">
        <f t="shared" si="11"/>
        <v>2.6026044168154374E-2</v>
      </c>
      <c r="AB11" s="71">
        <v>2460719933.9200001</v>
      </c>
      <c r="AC11" s="71">
        <v>22.9727</v>
      </c>
      <c r="AD11" s="26">
        <f t="shared" si="12"/>
        <v>1.4813076914580219E-2</v>
      </c>
      <c r="AE11" s="26">
        <f t="shared" si="13"/>
        <v>1.4489105570422933E-2</v>
      </c>
      <c r="AF11" s="71">
        <v>2543047811.7600002</v>
      </c>
      <c r="AG11" s="71">
        <v>24.0243</v>
      </c>
      <c r="AH11" s="26">
        <f t="shared" si="14"/>
        <v>3.3456825665182217E-2</v>
      </c>
      <c r="AI11" s="26">
        <f t="shared" si="15"/>
        <v>4.5776073339224406E-2</v>
      </c>
      <c r="AJ11" s="27">
        <f t="shared" si="16"/>
        <v>7.8957708104822923E-3</v>
      </c>
      <c r="AK11" s="27">
        <f t="shared" si="17"/>
        <v>9.8539293568240295E-3</v>
      </c>
      <c r="AL11" s="28">
        <f t="shared" si="18"/>
        <v>0.10245637890370254</v>
      </c>
      <c r="AM11" s="28">
        <f t="shared" si="19"/>
        <v>0.1191166057986138</v>
      </c>
      <c r="AN11" s="29">
        <f t="shared" si="20"/>
        <v>2.2639795771407185E-2</v>
      </c>
      <c r="AO11" s="87">
        <f t="shared" si="21"/>
        <v>2.4401202946298942E-2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386305647.88</v>
      </c>
      <c r="C12" s="71">
        <v>160.18</v>
      </c>
      <c r="D12" s="71">
        <v>387126425.38999999</v>
      </c>
      <c r="E12" s="71">
        <v>159.54</v>
      </c>
      <c r="F12" s="26">
        <f t="shared" si="0"/>
        <v>2.1246842092636259E-3</v>
      </c>
      <c r="G12" s="26">
        <f t="shared" si="1"/>
        <v>-3.9955050568111798E-3</v>
      </c>
      <c r="H12" s="71">
        <v>379361741.69999999</v>
      </c>
      <c r="I12" s="71">
        <v>156.75</v>
      </c>
      <c r="J12" s="26">
        <f t="shared" si="2"/>
        <v>-2.0057229836939389E-2</v>
      </c>
      <c r="K12" s="26">
        <f t="shared" si="3"/>
        <v>-1.7487777359909692E-2</v>
      </c>
      <c r="L12" s="71">
        <v>385729630.83999997</v>
      </c>
      <c r="M12" s="71">
        <v>159.38</v>
      </c>
      <c r="N12" s="26">
        <f t="shared" si="4"/>
        <v>1.6785796879422082E-2</v>
      </c>
      <c r="O12" s="26">
        <f t="shared" si="5"/>
        <v>1.677830940988833E-2</v>
      </c>
      <c r="P12" s="71">
        <v>394706548.20999998</v>
      </c>
      <c r="Q12" s="71">
        <v>162.62</v>
      </c>
      <c r="R12" s="26">
        <f t="shared" si="6"/>
        <v>2.3272563610037041E-2</v>
      </c>
      <c r="S12" s="26">
        <f t="shared" si="7"/>
        <v>2.0328773999247141E-2</v>
      </c>
      <c r="T12" s="71">
        <v>397257345.00999999</v>
      </c>
      <c r="U12" s="71">
        <v>164.53</v>
      </c>
      <c r="V12" s="26">
        <f t="shared" si="8"/>
        <v>6.4625145226698492E-3</v>
      </c>
      <c r="W12" s="26">
        <f t="shared" si="9"/>
        <v>1.1745172795474089E-2</v>
      </c>
      <c r="X12" s="71">
        <v>412518019.93000001</v>
      </c>
      <c r="Y12" s="71">
        <v>170.69</v>
      </c>
      <c r="Z12" s="26">
        <f t="shared" si="10"/>
        <v>3.8415085615637556E-2</v>
      </c>
      <c r="AA12" s="26">
        <f t="shared" si="11"/>
        <v>3.7439980550659432E-2</v>
      </c>
      <c r="AB12" s="71">
        <v>412518019.93000001</v>
      </c>
      <c r="AC12" s="71">
        <v>171.55</v>
      </c>
      <c r="AD12" s="26">
        <f t="shared" si="12"/>
        <v>0</v>
      </c>
      <c r="AE12" s="26">
        <f t="shared" si="13"/>
        <v>5.0383736598512722E-3</v>
      </c>
      <c r="AF12" s="71">
        <v>434421095.51999998</v>
      </c>
      <c r="AG12" s="71">
        <v>177.69</v>
      </c>
      <c r="AH12" s="26">
        <f t="shared" si="14"/>
        <v>5.3096045582970403E-2</v>
      </c>
      <c r="AI12" s="26">
        <f t="shared" si="15"/>
        <v>3.5791314485572635E-2</v>
      </c>
      <c r="AJ12" s="27">
        <f t="shared" si="16"/>
        <v>1.5012432572882647E-2</v>
      </c>
      <c r="AK12" s="27">
        <f t="shared" si="17"/>
        <v>1.3204830310496504E-2</v>
      </c>
      <c r="AL12" s="28">
        <f t="shared" si="18"/>
        <v>0.12216853985711326</v>
      </c>
      <c r="AM12" s="28">
        <f t="shared" si="19"/>
        <v>0.11376457314779996</v>
      </c>
      <c r="AN12" s="29">
        <f t="shared" si="20"/>
        <v>2.3188266259652937E-2</v>
      </c>
      <c r="AO12" s="87">
        <f t="shared" si="21"/>
        <v>1.8775825710410091E-2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258543326.65000001</v>
      </c>
      <c r="C13" s="71">
        <v>12.6839</v>
      </c>
      <c r="D13" s="71">
        <v>253864944.66</v>
      </c>
      <c r="E13" s="71">
        <v>12.459300000000001</v>
      </c>
      <c r="F13" s="26">
        <f t="shared" si="0"/>
        <v>-1.8095156624689503E-2</v>
      </c>
      <c r="G13" s="26">
        <f t="shared" si="1"/>
        <v>-1.7707487444713284E-2</v>
      </c>
      <c r="H13" s="71">
        <v>250412344.37</v>
      </c>
      <c r="I13" s="71">
        <v>12.254300000000001</v>
      </c>
      <c r="J13" s="26">
        <f t="shared" si="2"/>
        <v>-1.3600145914687202E-2</v>
      </c>
      <c r="K13" s="26">
        <f t="shared" si="3"/>
        <v>-1.6453572833144723E-2</v>
      </c>
      <c r="L13" s="71">
        <v>254248145.19</v>
      </c>
      <c r="M13" s="71">
        <v>12.4451</v>
      </c>
      <c r="N13" s="26">
        <f t="shared" si="4"/>
        <v>1.5317938217663725E-2</v>
      </c>
      <c r="O13" s="26">
        <f t="shared" si="5"/>
        <v>1.5570044800600556E-2</v>
      </c>
      <c r="P13" s="71">
        <v>263243067.71000001</v>
      </c>
      <c r="Q13" s="71">
        <v>12.86</v>
      </c>
      <c r="R13" s="26">
        <f t="shared" si="6"/>
        <v>3.5378517759797591E-2</v>
      </c>
      <c r="S13" s="26">
        <f t="shared" si="7"/>
        <v>3.3338422350965388E-2</v>
      </c>
      <c r="T13" s="71">
        <v>270242455.61000001</v>
      </c>
      <c r="U13" s="71">
        <v>13.104799999999999</v>
      </c>
      <c r="V13" s="26">
        <f t="shared" si="8"/>
        <v>2.658906827400612E-2</v>
      </c>
      <c r="W13" s="26">
        <f t="shared" si="9"/>
        <v>1.9035769828926883E-2</v>
      </c>
      <c r="X13" s="71">
        <v>295650056.41000003</v>
      </c>
      <c r="Y13" s="71">
        <v>13.848699999999999</v>
      </c>
      <c r="Z13" s="26">
        <f t="shared" si="10"/>
        <v>9.4017798730584926E-2</v>
      </c>
      <c r="AA13" s="26">
        <f t="shared" si="11"/>
        <v>5.6765459984127957E-2</v>
      </c>
      <c r="AB13" s="71">
        <v>292127729.95999998</v>
      </c>
      <c r="AC13" s="71">
        <v>13.6996</v>
      </c>
      <c r="AD13" s="26">
        <f t="shared" si="12"/>
        <v>-1.1913836556538228E-2</v>
      </c>
      <c r="AE13" s="26">
        <f t="shared" si="13"/>
        <v>-1.0766353520546976E-2</v>
      </c>
      <c r="AF13" s="71">
        <v>310676557.80000001</v>
      </c>
      <c r="AG13" s="71">
        <v>14.191800000000001</v>
      </c>
      <c r="AH13" s="26">
        <f t="shared" si="14"/>
        <v>6.3495608042892268E-2</v>
      </c>
      <c r="AI13" s="26">
        <f t="shared" si="15"/>
        <v>3.5928056293614445E-2</v>
      </c>
      <c r="AJ13" s="27">
        <f t="shared" si="16"/>
        <v>2.3898723991128717E-2</v>
      </c>
      <c r="AK13" s="27">
        <f t="shared" si="17"/>
        <v>1.4463792432478782E-2</v>
      </c>
      <c r="AL13" s="28">
        <f t="shared" si="18"/>
        <v>0.22378675880629173</v>
      </c>
      <c r="AM13" s="28">
        <f t="shared" si="19"/>
        <v>0.13905275577279622</v>
      </c>
      <c r="AN13" s="29">
        <f t="shared" si="20"/>
        <v>3.9909615950325154E-2</v>
      </c>
      <c r="AO13" s="87">
        <f t="shared" si="21"/>
        <v>2.7401666048518521E-2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344853094.94</v>
      </c>
      <c r="C14" s="71">
        <v>3065.05</v>
      </c>
      <c r="D14" s="80">
        <v>348832404.11000001</v>
      </c>
      <c r="E14" s="71">
        <v>3100.4</v>
      </c>
      <c r="F14" s="26">
        <f t="shared" si="0"/>
        <v>1.1539142981136258E-2</v>
      </c>
      <c r="G14" s="26">
        <f t="shared" si="1"/>
        <v>1.1533253943655048E-2</v>
      </c>
      <c r="H14" s="80">
        <v>343246182.60000002</v>
      </c>
      <c r="I14" s="71">
        <v>3050.61</v>
      </c>
      <c r="J14" s="26">
        <f t="shared" si="2"/>
        <v>-1.6014055587102064E-2</v>
      </c>
      <c r="K14" s="26">
        <f t="shared" si="3"/>
        <v>-1.6059218165398001E-2</v>
      </c>
      <c r="L14" s="80">
        <v>345745078.56</v>
      </c>
      <c r="M14" s="71">
        <v>2462.81</v>
      </c>
      <c r="N14" s="26">
        <f t="shared" si="4"/>
        <v>7.2801857287137046E-3</v>
      </c>
      <c r="O14" s="26">
        <f t="shared" si="5"/>
        <v>-0.19268277492042579</v>
      </c>
      <c r="P14" s="80">
        <v>351066527.52999997</v>
      </c>
      <c r="Q14" s="71">
        <v>3120.24</v>
      </c>
      <c r="R14" s="26">
        <f t="shared" si="6"/>
        <v>1.5391250085650876E-2</v>
      </c>
      <c r="S14" s="26">
        <f t="shared" si="7"/>
        <v>0.26694304473345482</v>
      </c>
      <c r="T14" s="80">
        <v>359746075.61000001</v>
      </c>
      <c r="U14" s="71">
        <v>3197.44</v>
      </c>
      <c r="V14" s="26">
        <f t="shared" si="8"/>
        <v>2.472337121133926E-2</v>
      </c>
      <c r="W14" s="26">
        <f t="shared" si="9"/>
        <v>2.4741686536933146E-2</v>
      </c>
      <c r="X14" s="80">
        <v>372201305.02999997</v>
      </c>
      <c r="Y14" s="71">
        <v>3308.27</v>
      </c>
      <c r="Z14" s="26">
        <f t="shared" si="10"/>
        <v>3.4622280170479594E-2</v>
      </c>
      <c r="AA14" s="26">
        <f t="shared" si="11"/>
        <v>3.4662104683746975E-2</v>
      </c>
      <c r="AB14" s="80">
        <v>379278839.49000001</v>
      </c>
      <c r="AC14" s="71">
        <v>3371.32</v>
      </c>
      <c r="AD14" s="26">
        <f t="shared" si="12"/>
        <v>1.9015340259028856E-2</v>
      </c>
      <c r="AE14" s="26">
        <f t="shared" si="13"/>
        <v>1.9058299352834013E-2</v>
      </c>
      <c r="AF14" s="80">
        <v>389563636.64999998</v>
      </c>
      <c r="AG14" s="71">
        <v>3462.86</v>
      </c>
      <c r="AH14" s="26">
        <f t="shared" si="14"/>
        <v>2.7116717541715463E-2</v>
      </c>
      <c r="AI14" s="26">
        <f t="shared" si="15"/>
        <v>2.7152569320028939E-2</v>
      </c>
      <c r="AJ14" s="27">
        <f t="shared" si="16"/>
        <v>1.5459279048870244E-2</v>
      </c>
      <c r="AK14" s="27">
        <f t="shared" si="17"/>
        <v>2.1918620685603643E-2</v>
      </c>
      <c r="AL14" s="28">
        <f t="shared" si="18"/>
        <v>0.11676447503184328</v>
      </c>
      <c r="AM14" s="28">
        <f t="shared" si="19"/>
        <v>0.11690749580699265</v>
      </c>
      <c r="AN14" s="29">
        <f t="shared" si="20"/>
        <v>1.5466211626378575E-2</v>
      </c>
      <c r="AO14" s="87">
        <f t="shared" si="21"/>
        <v>0.12412369475869081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251685107.75999999</v>
      </c>
      <c r="C15" s="71">
        <v>144.13219657929599</v>
      </c>
      <c r="D15" s="80">
        <v>249533970.43000001</v>
      </c>
      <c r="E15" s="71">
        <v>144.16</v>
      </c>
      <c r="F15" s="26">
        <f t="shared" si="0"/>
        <v>-8.5469392652792499E-3</v>
      </c>
      <c r="G15" s="26">
        <f t="shared" si="1"/>
        <v>1.9290222007202452E-4</v>
      </c>
      <c r="H15" s="80">
        <v>248079351.48374</v>
      </c>
      <c r="I15" s="71">
        <v>142.97252794223138</v>
      </c>
      <c r="J15" s="26">
        <f t="shared" si="2"/>
        <v>-5.8293423687099111E-3</v>
      </c>
      <c r="K15" s="26">
        <f t="shared" si="3"/>
        <v>-8.2371813108255837E-3</v>
      </c>
      <c r="L15" s="80">
        <v>251222472.49000001</v>
      </c>
      <c r="M15" s="71">
        <v>144.47</v>
      </c>
      <c r="N15" s="26">
        <f t="shared" si="4"/>
        <v>1.2669821117562938E-2</v>
      </c>
      <c r="O15" s="26">
        <f t="shared" si="5"/>
        <v>1.0473844726125833E-2</v>
      </c>
      <c r="P15" s="80">
        <v>259588985.58000001</v>
      </c>
      <c r="Q15" s="71">
        <v>147.94695104425867</v>
      </c>
      <c r="R15" s="26">
        <f t="shared" si="6"/>
        <v>3.3303203360252873E-2</v>
      </c>
      <c r="S15" s="26">
        <f t="shared" si="7"/>
        <v>2.406694153982605E-2</v>
      </c>
      <c r="T15" s="80">
        <v>262414341.22</v>
      </c>
      <c r="U15" s="71">
        <v>149.34551170816195</v>
      </c>
      <c r="V15" s="26">
        <f t="shared" si="8"/>
        <v>1.088395809123908E-2</v>
      </c>
      <c r="W15" s="26">
        <f t="shared" si="9"/>
        <v>9.4531225823295262E-3</v>
      </c>
      <c r="X15" s="80">
        <v>266721698.63999999</v>
      </c>
      <c r="Y15" s="71">
        <v>152.30338074881135</v>
      </c>
      <c r="Z15" s="26">
        <f t="shared" si="10"/>
        <v>1.6414336960299106E-2</v>
      </c>
      <c r="AA15" s="26">
        <f t="shared" si="11"/>
        <v>1.9805543580241034E-2</v>
      </c>
      <c r="AB15" s="80">
        <v>268250683.66</v>
      </c>
      <c r="AC15" s="71">
        <v>152.81</v>
      </c>
      <c r="AD15" s="26">
        <f t="shared" si="12"/>
        <v>5.7325108073179856E-3</v>
      </c>
      <c r="AE15" s="26">
        <f t="shared" si="13"/>
        <v>3.3263821767962076E-3</v>
      </c>
      <c r="AF15" s="80">
        <v>284059636.25999999</v>
      </c>
      <c r="AG15" s="71">
        <v>159.1141526572336</v>
      </c>
      <c r="AH15" s="26">
        <f t="shared" si="14"/>
        <v>5.8933503483768884E-2</v>
      </c>
      <c r="AI15" s="26">
        <f t="shared" si="15"/>
        <v>4.1254843643960482E-2</v>
      </c>
      <c r="AJ15" s="27">
        <f t="shared" si="16"/>
        <v>1.5445131523306463E-2</v>
      </c>
      <c r="AK15" s="27">
        <f t="shared" si="17"/>
        <v>1.2542049894815697E-2</v>
      </c>
      <c r="AL15" s="28">
        <f t="shared" si="18"/>
        <v>0.13836058381351818</v>
      </c>
      <c r="AM15" s="28">
        <f t="shared" si="19"/>
        <v>0.10373302342698118</v>
      </c>
      <c r="AN15" s="29">
        <f t="shared" si="20"/>
        <v>2.1915920295819648E-2</v>
      </c>
      <c r="AO15" s="87">
        <f t="shared" si="21"/>
        <v>1.5551900970938106E-2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319391480.06999999</v>
      </c>
      <c r="C16" s="71">
        <v>1.3</v>
      </c>
      <c r="D16" s="80">
        <v>325689551.66000003</v>
      </c>
      <c r="E16" s="71">
        <v>1.31</v>
      </c>
      <c r="F16" s="26">
        <f t="shared" si="0"/>
        <v>1.9718971804193731E-2</v>
      </c>
      <c r="G16" s="26">
        <f t="shared" si="1"/>
        <v>7.6923076923076988E-3</v>
      </c>
      <c r="H16" s="80">
        <v>321941155.88999999</v>
      </c>
      <c r="I16" s="71">
        <v>1.29</v>
      </c>
      <c r="J16" s="26">
        <f t="shared" si="2"/>
        <v>-1.1509106604417989E-2</v>
      </c>
      <c r="K16" s="26">
        <f t="shared" si="3"/>
        <v>-1.5267175572519097E-2</v>
      </c>
      <c r="L16" s="80">
        <v>332547590.54000002</v>
      </c>
      <c r="M16" s="71">
        <v>1.3335999999999999</v>
      </c>
      <c r="N16" s="26">
        <f t="shared" si="4"/>
        <v>3.2945258647279055E-2</v>
      </c>
      <c r="O16" s="26">
        <f t="shared" si="5"/>
        <v>3.3798449612402991E-2</v>
      </c>
      <c r="P16" s="80">
        <v>322558659.74000001</v>
      </c>
      <c r="Q16" s="71">
        <v>1.29</v>
      </c>
      <c r="R16" s="26">
        <f t="shared" si="6"/>
        <v>-3.003759787818552E-2</v>
      </c>
      <c r="S16" s="26">
        <f t="shared" si="7"/>
        <v>-3.2693461307738349E-2</v>
      </c>
      <c r="T16" s="80">
        <v>323232149.88</v>
      </c>
      <c r="U16" s="71">
        <v>1.3</v>
      </c>
      <c r="V16" s="26">
        <f t="shared" si="8"/>
        <v>2.0879617386271873E-3</v>
      </c>
      <c r="W16" s="26">
        <f t="shared" si="9"/>
        <v>7.7519379844961309E-3</v>
      </c>
      <c r="X16" s="80">
        <v>326289476.83999997</v>
      </c>
      <c r="Y16" s="71">
        <v>1.31</v>
      </c>
      <c r="Z16" s="26">
        <f t="shared" si="10"/>
        <v>9.4586103552354306E-3</v>
      </c>
      <c r="AA16" s="26">
        <f t="shared" si="11"/>
        <v>7.6923076923076988E-3</v>
      </c>
      <c r="AB16" s="80">
        <v>339764612.47000003</v>
      </c>
      <c r="AC16" s="71">
        <v>1.36</v>
      </c>
      <c r="AD16" s="26">
        <f t="shared" si="12"/>
        <v>4.1298100571621414E-2</v>
      </c>
      <c r="AE16" s="26">
        <f t="shared" si="13"/>
        <v>3.8167938931297746E-2</v>
      </c>
      <c r="AF16" s="80">
        <v>352511230.19999999</v>
      </c>
      <c r="AG16" s="71">
        <v>1.41</v>
      </c>
      <c r="AH16" s="26">
        <f t="shared" si="14"/>
        <v>3.7516025101423531E-2</v>
      </c>
      <c r="AI16" s="26">
        <f t="shared" si="15"/>
        <v>3.6764705882352811E-2</v>
      </c>
      <c r="AJ16" s="27">
        <f t="shared" si="16"/>
        <v>1.2684777966972104E-2</v>
      </c>
      <c r="AK16" s="27">
        <f t="shared" si="17"/>
        <v>1.0488376364363453E-2</v>
      </c>
      <c r="AL16" s="28">
        <f t="shared" si="18"/>
        <v>8.2353512427073963E-2</v>
      </c>
      <c r="AM16" s="28">
        <f t="shared" si="19"/>
        <v>7.6335877862595311E-2</v>
      </c>
      <c r="AN16" s="29">
        <f t="shared" si="20"/>
        <v>2.5152466920226511E-2</v>
      </c>
      <c r="AO16" s="87">
        <f t="shared" si="21"/>
        <v>2.5498198387397256E-2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291673036.66000003</v>
      </c>
      <c r="C17" s="71">
        <v>1.496008</v>
      </c>
      <c r="D17" s="71">
        <v>287034647.75999999</v>
      </c>
      <c r="E17" s="71">
        <v>1.4729000000000001</v>
      </c>
      <c r="F17" s="26">
        <f t="shared" si="0"/>
        <v>-1.5902700342530988E-2</v>
      </c>
      <c r="G17" s="26">
        <f t="shared" si="1"/>
        <v>-1.5446441462879814E-2</v>
      </c>
      <c r="H17" s="71">
        <v>276140404.32999998</v>
      </c>
      <c r="I17" s="71">
        <v>1.4151</v>
      </c>
      <c r="J17" s="26">
        <f t="shared" si="2"/>
        <v>-3.7954454331621583E-2</v>
      </c>
      <c r="K17" s="26">
        <f t="shared" si="3"/>
        <v>-3.9242311086971328E-2</v>
      </c>
      <c r="L17" s="71">
        <v>283163689.63</v>
      </c>
      <c r="M17" s="71">
        <v>1.4513</v>
      </c>
      <c r="N17" s="26">
        <f t="shared" si="4"/>
        <v>2.5433747433812243E-2</v>
      </c>
      <c r="O17" s="26">
        <f t="shared" si="5"/>
        <v>2.5581231008409307E-2</v>
      </c>
      <c r="P17" s="71">
        <v>292908223.49000001</v>
      </c>
      <c r="Q17" s="71">
        <v>1.5012000000000001</v>
      </c>
      <c r="R17" s="26">
        <f t="shared" si="6"/>
        <v>3.4413077018218163E-2</v>
      </c>
      <c r="S17" s="26">
        <f t="shared" si="7"/>
        <v>3.4382966995107872E-2</v>
      </c>
      <c r="T17" s="71">
        <v>298998114.81</v>
      </c>
      <c r="U17" s="71">
        <v>1.5327</v>
      </c>
      <c r="V17" s="26">
        <f t="shared" si="8"/>
        <v>2.0791124426070968E-2</v>
      </c>
      <c r="W17" s="26">
        <f t="shared" si="9"/>
        <v>2.0983213429256502E-2</v>
      </c>
      <c r="X17" s="71">
        <v>304754840.89999998</v>
      </c>
      <c r="Y17" s="71">
        <v>1.5624</v>
      </c>
      <c r="Z17" s="26">
        <f t="shared" si="10"/>
        <v>1.9253385907326261E-2</v>
      </c>
      <c r="AA17" s="26">
        <f t="shared" si="11"/>
        <v>1.9377568995889646E-2</v>
      </c>
      <c r="AB17" s="71">
        <v>303905804.61000001</v>
      </c>
      <c r="AC17" s="71">
        <v>1.5585</v>
      </c>
      <c r="AD17" s="26">
        <f t="shared" si="12"/>
        <v>-2.785964900483922E-3</v>
      </c>
      <c r="AE17" s="26">
        <f t="shared" si="13"/>
        <v>-2.4961597542242798E-3</v>
      </c>
      <c r="AF17" s="71">
        <v>323792606.38</v>
      </c>
      <c r="AG17" s="71">
        <v>1.6600999999999999</v>
      </c>
      <c r="AH17" s="26">
        <f t="shared" si="14"/>
        <v>6.5437387073012845E-2</v>
      </c>
      <c r="AI17" s="26">
        <f t="shared" si="15"/>
        <v>6.5190888675007969E-2</v>
      </c>
      <c r="AJ17" s="27">
        <f t="shared" si="16"/>
        <v>1.3585700285475498E-2</v>
      </c>
      <c r="AK17" s="27">
        <f t="shared" si="17"/>
        <v>1.3541369599949483E-2</v>
      </c>
      <c r="AL17" s="28">
        <f t="shared" si="18"/>
        <v>0.12806105084127217</v>
      </c>
      <c r="AM17" s="28">
        <f t="shared" si="19"/>
        <v>0.12709620476610753</v>
      </c>
      <c r="AN17" s="29">
        <f t="shared" si="20"/>
        <v>3.1939180581171837E-2</v>
      </c>
      <c r="AO17" s="87">
        <f t="shared" si="21"/>
        <v>3.2115990706076805E-2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445037706.67000002</v>
      </c>
      <c r="C18" s="71">
        <v>145.86109999999999</v>
      </c>
      <c r="D18" s="71">
        <v>437099684.80000001</v>
      </c>
      <c r="E18" s="71">
        <v>143.2242</v>
      </c>
      <c r="F18" s="26">
        <f t="shared" si="0"/>
        <v>-1.7836740013326847E-2</v>
      </c>
      <c r="G18" s="26">
        <f t="shared" si="1"/>
        <v>-1.8078157918732254E-2</v>
      </c>
      <c r="H18" s="71">
        <v>424231545.13</v>
      </c>
      <c r="I18" s="71">
        <v>138.60669999999999</v>
      </c>
      <c r="J18" s="26">
        <f t="shared" si="2"/>
        <v>-2.943982829886501E-2</v>
      </c>
      <c r="K18" s="26">
        <f t="shared" si="3"/>
        <v>-3.2239663408837382E-2</v>
      </c>
      <c r="L18" s="71">
        <v>436639545.97000003</v>
      </c>
      <c r="M18" s="71">
        <v>143.12549999999999</v>
      </c>
      <c r="N18" s="26">
        <f t="shared" si="4"/>
        <v>2.9248180580719828E-2</v>
      </c>
      <c r="O18" s="26">
        <f t="shared" si="5"/>
        <v>3.2601598624020331E-2</v>
      </c>
      <c r="P18" s="71">
        <v>449768844.92000002</v>
      </c>
      <c r="Q18" s="71">
        <v>147.33420000000001</v>
      </c>
      <c r="R18" s="26">
        <f t="shared" si="6"/>
        <v>3.0068964369301666E-2</v>
      </c>
      <c r="S18" s="26">
        <f t="shared" si="7"/>
        <v>2.9405661464938268E-2</v>
      </c>
      <c r="T18" s="71">
        <v>458548669.01999998</v>
      </c>
      <c r="U18" s="71">
        <v>150.1788</v>
      </c>
      <c r="V18" s="26">
        <f t="shared" si="8"/>
        <v>1.9520747599940196E-2</v>
      </c>
      <c r="W18" s="26">
        <f t="shared" si="9"/>
        <v>1.9307126247673556E-2</v>
      </c>
      <c r="X18" s="71">
        <v>464901407.75999999</v>
      </c>
      <c r="Y18" s="71">
        <v>152.3563</v>
      </c>
      <c r="Z18" s="26">
        <f t="shared" si="10"/>
        <v>1.3854011949433724E-2</v>
      </c>
      <c r="AA18" s="26">
        <f t="shared" si="11"/>
        <v>1.4499383401651959E-2</v>
      </c>
      <c r="AB18" s="71">
        <v>471747264.55000001</v>
      </c>
      <c r="AC18" s="71">
        <v>154.58019999999999</v>
      </c>
      <c r="AD18" s="26">
        <f t="shared" si="12"/>
        <v>1.4725394837982759E-2</v>
      </c>
      <c r="AE18" s="26">
        <f t="shared" si="13"/>
        <v>1.4596705223216802E-2</v>
      </c>
      <c r="AF18" s="71">
        <v>490714844.39999998</v>
      </c>
      <c r="AG18" s="71">
        <v>161.33279999999999</v>
      </c>
      <c r="AH18" s="26">
        <f t="shared" si="14"/>
        <v>4.0207079670283093E-2</v>
      </c>
      <c r="AI18" s="26">
        <f t="shared" si="15"/>
        <v>4.3683473045060116E-2</v>
      </c>
      <c r="AJ18" s="27">
        <f t="shared" si="16"/>
        <v>1.2543476336933677E-2</v>
      </c>
      <c r="AK18" s="27">
        <f t="shared" si="17"/>
        <v>1.2972015834873923E-2</v>
      </c>
      <c r="AL18" s="28">
        <f t="shared" si="18"/>
        <v>0.12266117195790749</v>
      </c>
      <c r="AM18" s="28">
        <f t="shared" si="19"/>
        <v>0.12643533704499657</v>
      </c>
      <c r="AN18" s="29">
        <f t="shared" si="20"/>
        <v>2.4178446198083358E-2</v>
      </c>
      <c r="AO18" s="87">
        <f t="shared" si="21"/>
        <v>2.5778989658091597E-2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25119796.890000001</v>
      </c>
      <c r="C19" s="71">
        <v>100.68</v>
      </c>
      <c r="D19" s="80">
        <v>24679983.359999999</v>
      </c>
      <c r="E19" s="71">
        <v>98.91</v>
      </c>
      <c r="F19" s="26">
        <f t="shared" si="0"/>
        <v>-1.7508641965775115E-2</v>
      </c>
      <c r="G19" s="26">
        <f t="shared" si="1"/>
        <v>-1.7580452920143128E-2</v>
      </c>
      <c r="H19" s="80">
        <v>23513444.68</v>
      </c>
      <c r="I19" s="71">
        <v>94.22</v>
      </c>
      <c r="J19" s="26">
        <f t="shared" si="2"/>
        <v>-4.7266591025772867E-2</v>
      </c>
      <c r="K19" s="26">
        <f t="shared" si="3"/>
        <v>-4.7416843595187524E-2</v>
      </c>
      <c r="L19" s="80">
        <v>23643456.800000001</v>
      </c>
      <c r="M19" s="71">
        <v>94.74</v>
      </c>
      <c r="N19" s="26">
        <f t="shared" si="4"/>
        <v>5.5292672668495225E-3</v>
      </c>
      <c r="O19" s="26">
        <f t="shared" si="5"/>
        <v>5.5189980895775422E-3</v>
      </c>
      <c r="P19" s="80">
        <v>24577999.57</v>
      </c>
      <c r="Q19" s="71">
        <v>98.5</v>
      </c>
      <c r="R19" s="26">
        <f t="shared" si="6"/>
        <v>3.9526486245446121E-2</v>
      </c>
      <c r="S19" s="26">
        <f t="shared" si="7"/>
        <v>3.9687565970023278E-2</v>
      </c>
      <c r="T19" s="80">
        <v>24726384.920000002</v>
      </c>
      <c r="U19" s="71">
        <v>99.1</v>
      </c>
      <c r="V19" s="26">
        <f t="shared" si="8"/>
        <v>6.0373241352449699E-3</v>
      </c>
      <c r="W19" s="26">
        <f t="shared" si="9"/>
        <v>6.0913705583755771E-3</v>
      </c>
      <c r="X19" s="80">
        <v>24638294.469999999</v>
      </c>
      <c r="Y19" s="71">
        <v>98.74</v>
      </c>
      <c r="Z19" s="26">
        <f t="shared" si="10"/>
        <v>-3.5626093456448131E-3</v>
      </c>
      <c r="AA19" s="26">
        <f t="shared" si="11"/>
        <v>-3.6326942482341014E-3</v>
      </c>
      <c r="AB19" s="80">
        <v>24605835.109999999</v>
      </c>
      <c r="AC19" s="71">
        <v>98.61</v>
      </c>
      <c r="AD19" s="26">
        <f t="shared" si="12"/>
        <v>-1.3174353460026409E-3</v>
      </c>
      <c r="AE19" s="26">
        <f t="shared" si="13"/>
        <v>-1.3165890216730348E-3</v>
      </c>
      <c r="AF19" s="80">
        <v>25330913.52</v>
      </c>
      <c r="AG19" s="71">
        <v>101.53</v>
      </c>
      <c r="AH19" s="26">
        <f t="shared" si="14"/>
        <v>2.9467742377308006E-2</v>
      </c>
      <c r="AI19" s="26">
        <f t="shared" si="15"/>
        <v>2.9611601257478973E-2</v>
      </c>
      <c r="AJ19" s="27">
        <f t="shared" si="16"/>
        <v>1.3631927927066469E-3</v>
      </c>
      <c r="AK19" s="27">
        <f t="shared" si="17"/>
        <v>1.3703695112771983E-3</v>
      </c>
      <c r="AL19" s="28">
        <f t="shared" si="18"/>
        <v>2.6374821672489172E-2</v>
      </c>
      <c r="AM19" s="28">
        <f t="shared" si="19"/>
        <v>2.6488727125669846E-2</v>
      </c>
      <c r="AN19" s="29">
        <f t="shared" si="20"/>
        <v>2.6827378526296464E-2</v>
      </c>
      <c r="AO19" s="87">
        <f t="shared" si="21"/>
        <v>2.6930731016630079E-2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15750311315.689997</v>
      </c>
      <c r="C20" s="100"/>
      <c r="D20" s="75">
        <f>SUM(D5:D19)</f>
        <v>15663840381.52</v>
      </c>
      <c r="E20" s="100"/>
      <c r="F20" s="26">
        <f>((D20-B20)/B20)</f>
        <v>-5.4901095246197747E-3</v>
      </c>
      <c r="G20" s="26"/>
      <c r="H20" s="75">
        <f>SUM(H5:H19)</f>
        <v>15481213029.603739</v>
      </c>
      <c r="I20" s="100"/>
      <c r="J20" s="26">
        <f>((H20-D20)/D20)</f>
        <v>-1.1659168343653648E-2</v>
      </c>
      <c r="K20" s="26"/>
      <c r="L20" s="75">
        <f>SUM(L5:L19)</f>
        <v>15540377895.869999</v>
      </c>
      <c r="M20" s="100"/>
      <c r="N20" s="26">
        <f>((L20-H20)/H20)</f>
        <v>3.8217203104900718E-3</v>
      </c>
      <c r="O20" s="26"/>
      <c r="P20" s="75">
        <f>SUM(P5:P19)</f>
        <v>15823233457.569998</v>
      </c>
      <c r="Q20" s="100"/>
      <c r="R20" s="26">
        <f>((P20-L20)/L20)</f>
        <v>1.8201330984053507E-2</v>
      </c>
      <c r="S20" s="26"/>
      <c r="T20" s="75">
        <f>SUM(T5:T19)</f>
        <v>16092800535.040001</v>
      </c>
      <c r="U20" s="100"/>
      <c r="V20" s="26">
        <f>((T20-P20)/P20)</f>
        <v>1.7036156244098103E-2</v>
      </c>
      <c r="W20" s="26"/>
      <c r="X20" s="75">
        <f>SUM(X5:X19)</f>
        <v>16487973033.780001</v>
      </c>
      <c r="Y20" s="100"/>
      <c r="Z20" s="26">
        <f>((X20-T20)/T20)</f>
        <v>2.455585638308028E-2</v>
      </c>
      <c r="AA20" s="26"/>
      <c r="AB20" s="75">
        <f>SUM(AB5:AB19)</f>
        <v>16874828381.599998</v>
      </c>
      <c r="AC20" s="100"/>
      <c r="AD20" s="26">
        <f>((AB20-X20)/X20)</f>
        <v>2.3462880914920329E-2</v>
      </c>
      <c r="AE20" s="26"/>
      <c r="AF20" s="75">
        <f>SUM(AF5:AF19)</f>
        <v>17826756747.100002</v>
      </c>
      <c r="AG20" s="100"/>
      <c r="AH20" s="26">
        <f>((AF20-AB20)/AB20)</f>
        <v>5.6411143507567103E-2</v>
      </c>
      <c r="AI20" s="26"/>
      <c r="AJ20" s="27">
        <f t="shared" si="16"/>
        <v>1.5792476309491998E-2</v>
      </c>
      <c r="AK20" s="27"/>
      <c r="AL20" s="28">
        <f t="shared" si="18"/>
        <v>0.13808340182856965</v>
      </c>
      <c r="AM20" s="28"/>
      <c r="AN20" s="29">
        <f t="shared" si="20"/>
        <v>2.1188600829666396E-2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243929348686.79001</v>
      </c>
      <c r="C23" s="78">
        <v>100</v>
      </c>
      <c r="D23" s="72">
        <v>243093158525.20999</v>
      </c>
      <c r="E23" s="78">
        <v>100</v>
      </c>
      <c r="F23" s="26">
        <f t="shared" ref="F23:F51" si="22">((D23-B23)/B23)</f>
        <v>-3.4280014523947319E-3</v>
      </c>
      <c r="G23" s="26">
        <f t="shared" ref="G23:G51" si="23">((E23-C23)/C23)</f>
        <v>0</v>
      </c>
      <c r="H23" s="72">
        <v>241741823156.01999</v>
      </c>
      <c r="I23" s="78">
        <v>100</v>
      </c>
      <c r="J23" s="26">
        <f t="shared" ref="J23:J51" si="24">((H23-D23)/D23)</f>
        <v>-5.5589197877399833E-3</v>
      </c>
      <c r="K23" s="26">
        <f t="shared" ref="K23:K51" si="25">((I23-E23)/E23)</f>
        <v>0</v>
      </c>
      <c r="L23" s="72">
        <v>240629821305.89999</v>
      </c>
      <c r="M23" s="78">
        <v>100</v>
      </c>
      <c r="N23" s="26">
        <f t="shared" ref="N23:N51" si="26">((L23-H23)/H23)</f>
        <v>-4.5999564146676844E-3</v>
      </c>
      <c r="O23" s="26">
        <f t="shared" ref="O23:O51" si="27">((M23-I23)/I23)</f>
        <v>0</v>
      </c>
      <c r="P23" s="72">
        <v>240046448736.98999</v>
      </c>
      <c r="Q23" s="78">
        <v>100</v>
      </c>
      <c r="R23" s="26">
        <f t="shared" ref="R23:R51" si="28">((P23-L23)/L23)</f>
        <v>-2.4243569053246849E-3</v>
      </c>
      <c r="S23" s="26">
        <f t="shared" ref="S23:S51" si="29">((Q23-M23)/M23)</f>
        <v>0</v>
      </c>
      <c r="T23" s="72">
        <v>228085444396.07001</v>
      </c>
      <c r="U23" s="78">
        <v>100</v>
      </c>
      <c r="V23" s="26">
        <f t="shared" ref="V23:V51" si="30">((T23-P23)/P23)</f>
        <v>-4.9827874579495293E-2</v>
      </c>
      <c r="W23" s="26">
        <f t="shared" ref="W23:W51" si="31">((U23-Q23)/Q23)</f>
        <v>0</v>
      </c>
      <c r="X23" s="72">
        <v>226362803896.29001</v>
      </c>
      <c r="Y23" s="78">
        <v>100</v>
      </c>
      <c r="Z23" s="26">
        <f t="shared" ref="Z23:Z51" si="32">((X23-T23)/T23)</f>
        <v>-7.552610401515304E-3</v>
      </c>
      <c r="AA23" s="26">
        <f t="shared" ref="AA23:AA51" si="33">((Y23-U23)/U23)</f>
        <v>0</v>
      </c>
      <c r="AB23" s="72">
        <v>232420424096.70001</v>
      </c>
      <c r="AC23" s="78">
        <v>100</v>
      </c>
      <c r="AD23" s="26">
        <f t="shared" ref="AD23:AD51" si="34">((AB23-X23)/X23)</f>
        <v>2.676066958061428E-2</v>
      </c>
      <c r="AE23" s="26">
        <f t="shared" ref="AE23:AE51" si="35">((AC23-Y23)/Y23)</f>
        <v>0</v>
      </c>
      <c r="AF23" s="72">
        <v>228908600124.03</v>
      </c>
      <c r="AG23" s="78">
        <v>100</v>
      </c>
      <c r="AH23" s="26">
        <f t="shared" ref="AH23:AH51" si="36">((AF23-AB23)/AB23)</f>
        <v>-1.5109790743729546E-2</v>
      </c>
      <c r="AI23" s="26">
        <f t="shared" ref="AI23:AI51" si="37">((AG23-AC23)/AC23)</f>
        <v>0</v>
      </c>
      <c r="AJ23" s="27">
        <f t="shared" si="16"/>
        <v>-7.7176050880316191E-3</v>
      </c>
      <c r="AK23" s="27">
        <f t="shared" si="17"/>
        <v>0</v>
      </c>
      <c r="AL23" s="28">
        <f t="shared" si="18"/>
        <v>-5.8350298656014959E-2</v>
      </c>
      <c r="AM23" s="28">
        <f t="shared" si="19"/>
        <v>0</v>
      </c>
      <c r="AN23" s="29">
        <f t="shared" si="20"/>
        <v>2.0967650879853649E-2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173538706504.42999</v>
      </c>
      <c r="C24" s="78">
        <v>100</v>
      </c>
      <c r="D24" s="72">
        <v>173589231095.29001</v>
      </c>
      <c r="E24" s="78">
        <v>100</v>
      </c>
      <c r="F24" s="26">
        <f t="shared" si="22"/>
        <v>2.911430647244458E-4</v>
      </c>
      <c r="G24" s="26">
        <f t="shared" si="23"/>
        <v>0</v>
      </c>
      <c r="H24" s="72">
        <v>177677052690.38</v>
      </c>
      <c r="I24" s="78">
        <v>100</v>
      </c>
      <c r="J24" s="26">
        <f t="shared" si="24"/>
        <v>2.3548820219418041E-2</v>
      </c>
      <c r="K24" s="26">
        <f t="shared" si="25"/>
        <v>0</v>
      </c>
      <c r="L24" s="72">
        <v>176225129706.54999</v>
      </c>
      <c r="M24" s="78">
        <v>100</v>
      </c>
      <c r="N24" s="26">
        <f t="shared" si="26"/>
        <v>-8.1716966926513451E-3</v>
      </c>
      <c r="O24" s="26">
        <f t="shared" si="27"/>
        <v>0</v>
      </c>
      <c r="P24" s="72">
        <v>176570909435.19</v>
      </c>
      <c r="Q24" s="78">
        <v>100</v>
      </c>
      <c r="R24" s="26">
        <f t="shared" si="28"/>
        <v>1.9621476756226932E-3</v>
      </c>
      <c r="S24" s="26">
        <f t="shared" si="29"/>
        <v>0</v>
      </c>
      <c r="T24" s="72">
        <v>176626632279.32999</v>
      </c>
      <c r="U24" s="78">
        <v>100</v>
      </c>
      <c r="V24" s="26">
        <f t="shared" si="30"/>
        <v>3.1558337847513375E-4</v>
      </c>
      <c r="W24" s="26">
        <f t="shared" si="31"/>
        <v>0</v>
      </c>
      <c r="X24" s="72">
        <v>173217178863.72</v>
      </c>
      <c r="Y24" s="78">
        <v>100</v>
      </c>
      <c r="Z24" s="26">
        <f t="shared" si="32"/>
        <v>-1.9303167204241498E-2</v>
      </c>
      <c r="AA24" s="26">
        <f t="shared" si="33"/>
        <v>0</v>
      </c>
      <c r="AB24" s="72">
        <v>172867126631.28</v>
      </c>
      <c r="AC24" s="78">
        <v>100</v>
      </c>
      <c r="AD24" s="26">
        <f t="shared" si="34"/>
        <v>-2.020886350512664E-3</v>
      </c>
      <c r="AE24" s="26">
        <f t="shared" si="35"/>
        <v>0</v>
      </c>
      <c r="AF24" s="72">
        <v>174888144968.5</v>
      </c>
      <c r="AG24" s="78">
        <v>100</v>
      </c>
      <c r="AH24" s="26">
        <f t="shared" si="36"/>
        <v>1.1691166369247104E-2</v>
      </c>
      <c r="AI24" s="26">
        <f t="shared" si="37"/>
        <v>0</v>
      </c>
      <c r="AJ24" s="27">
        <f t="shared" si="16"/>
        <v>1.039138807510239E-3</v>
      </c>
      <c r="AK24" s="27">
        <f t="shared" si="17"/>
        <v>0</v>
      </c>
      <c r="AL24" s="28">
        <f t="shared" si="18"/>
        <v>7.4826869444278264E-3</v>
      </c>
      <c r="AM24" s="28">
        <f t="shared" si="19"/>
        <v>0</v>
      </c>
      <c r="AN24" s="29">
        <f t="shared" si="20"/>
        <v>1.2706011413932249E-2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22084050029.110001</v>
      </c>
      <c r="C25" s="78">
        <v>1</v>
      </c>
      <c r="D25" s="72">
        <v>22909519235.490002</v>
      </c>
      <c r="E25" s="78">
        <v>1</v>
      </c>
      <c r="F25" s="26">
        <f t="shared" si="22"/>
        <v>3.7378524559214102E-2</v>
      </c>
      <c r="G25" s="26">
        <f t="shared" si="23"/>
        <v>0</v>
      </c>
      <c r="H25" s="72">
        <v>21123855858.560001</v>
      </c>
      <c r="I25" s="78">
        <v>1</v>
      </c>
      <c r="J25" s="26">
        <f t="shared" si="24"/>
        <v>-7.7944166290655356E-2</v>
      </c>
      <c r="K25" s="26">
        <f t="shared" si="25"/>
        <v>0</v>
      </c>
      <c r="L25" s="72">
        <v>21195825942.439999</v>
      </c>
      <c r="M25" s="78">
        <v>1</v>
      </c>
      <c r="N25" s="26">
        <f t="shared" si="26"/>
        <v>3.4070524037794398E-3</v>
      </c>
      <c r="O25" s="26">
        <f t="shared" si="27"/>
        <v>0</v>
      </c>
      <c r="P25" s="72">
        <v>19163874490.310001</v>
      </c>
      <c r="Q25" s="78">
        <v>1</v>
      </c>
      <c r="R25" s="26">
        <f t="shared" si="28"/>
        <v>-9.5865641548860792E-2</v>
      </c>
      <c r="S25" s="26">
        <f t="shared" si="29"/>
        <v>0</v>
      </c>
      <c r="T25" s="72">
        <v>19605493298.34</v>
      </c>
      <c r="U25" s="78">
        <v>1</v>
      </c>
      <c r="V25" s="26">
        <f t="shared" si="30"/>
        <v>2.3044338359307165E-2</v>
      </c>
      <c r="W25" s="26">
        <f t="shared" si="31"/>
        <v>0</v>
      </c>
      <c r="X25" s="72">
        <v>20587826671.540001</v>
      </c>
      <c r="Y25" s="78">
        <v>1</v>
      </c>
      <c r="Z25" s="26">
        <f t="shared" si="32"/>
        <v>5.0105006706624163E-2</v>
      </c>
      <c r="AA25" s="26">
        <f t="shared" si="33"/>
        <v>0</v>
      </c>
      <c r="AB25" s="72">
        <v>20544614879.259998</v>
      </c>
      <c r="AC25" s="78">
        <v>1</v>
      </c>
      <c r="AD25" s="26">
        <f t="shared" si="34"/>
        <v>-2.0989001398451293E-3</v>
      </c>
      <c r="AE25" s="26">
        <f t="shared" si="35"/>
        <v>0</v>
      </c>
      <c r="AF25" s="72">
        <v>20455187000.310001</v>
      </c>
      <c r="AG25" s="78">
        <v>1</v>
      </c>
      <c r="AH25" s="26">
        <f t="shared" si="36"/>
        <v>-4.3528622695320181E-3</v>
      </c>
      <c r="AI25" s="26">
        <f t="shared" si="37"/>
        <v>0</v>
      </c>
      <c r="AJ25" s="27">
        <f t="shared" si="16"/>
        <v>-8.2908310274960526E-3</v>
      </c>
      <c r="AK25" s="27">
        <f t="shared" si="17"/>
        <v>0</v>
      </c>
      <c r="AL25" s="28">
        <f t="shared" si="18"/>
        <v>-0.1071315469325913</v>
      </c>
      <c r="AM25" s="28">
        <f t="shared" si="19"/>
        <v>0</v>
      </c>
      <c r="AN25" s="29">
        <f t="shared" si="20"/>
        <v>5.2357670169214242E-2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929469014.49000001</v>
      </c>
      <c r="C26" s="78">
        <v>100</v>
      </c>
      <c r="D26" s="72">
        <v>934814315.22000003</v>
      </c>
      <c r="E26" s="78">
        <v>100</v>
      </c>
      <c r="F26" s="26">
        <f t="shared" si="22"/>
        <v>5.7509186930055842E-3</v>
      </c>
      <c r="G26" s="26">
        <f t="shared" si="23"/>
        <v>0</v>
      </c>
      <c r="H26" s="72">
        <v>943519739.22000003</v>
      </c>
      <c r="I26" s="78">
        <v>100</v>
      </c>
      <c r="J26" s="26">
        <f t="shared" si="24"/>
        <v>9.3124632970038104E-3</v>
      </c>
      <c r="K26" s="26">
        <f t="shared" si="25"/>
        <v>0</v>
      </c>
      <c r="L26" s="72">
        <v>934391170.37</v>
      </c>
      <c r="M26" s="78">
        <v>100</v>
      </c>
      <c r="N26" s="26">
        <f t="shared" si="26"/>
        <v>-9.6750162932961389E-3</v>
      </c>
      <c r="O26" s="26">
        <f t="shared" si="27"/>
        <v>0</v>
      </c>
      <c r="P26" s="72">
        <v>942093544.04999995</v>
      </c>
      <c r="Q26" s="78">
        <v>100</v>
      </c>
      <c r="R26" s="26">
        <f t="shared" si="28"/>
        <v>8.2432004113972557E-3</v>
      </c>
      <c r="S26" s="26">
        <f t="shared" si="29"/>
        <v>0</v>
      </c>
      <c r="T26" s="72">
        <v>950580876.36000001</v>
      </c>
      <c r="U26" s="78">
        <v>100</v>
      </c>
      <c r="V26" s="26">
        <f t="shared" si="30"/>
        <v>9.0090122829136077E-3</v>
      </c>
      <c r="W26" s="26">
        <f t="shared" si="31"/>
        <v>0</v>
      </c>
      <c r="X26" s="72">
        <v>950831339.35000002</v>
      </c>
      <c r="Y26" s="78">
        <v>100</v>
      </c>
      <c r="Z26" s="26">
        <f t="shared" si="32"/>
        <v>2.6348414556696302E-4</v>
      </c>
      <c r="AA26" s="26">
        <f t="shared" si="33"/>
        <v>0</v>
      </c>
      <c r="AB26" s="72">
        <v>940587439.35000002</v>
      </c>
      <c r="AC26" s="78">
        <v>100</v>
      </c>
      <c r="AD26" s="26">
        <f t="shared" si="34"/>
        <v>-1.0773624696681597E-2</v>
      </c>
      <c r="AE26" s="26">
        <f t="shared" si="35"/>
        <v>0</v>
      </c>
      <c r="AF26" s="72">
        <v>967247939.35000002</v>
      </c>
      <c r="AG26" s="78">
        <v>100</v>
      </c>
      <c r="AH26" s="26">
        <f t="shared" si="36"/>
        <v>2.8344520546036568E-2</v>
      </c>
      <c r="AI26" s="26">
        <f t="shared" si="37"/>
        <v>0</v>
      </c>
      <c r="AJ26" s="27">
        <f t="shared" si="16"/>
        <v>5.0593697982432564E-3</v>
      </c>
      <c r="AK26" s="27">
        <f t="shared" si="17"/>
        <v>0</v>
      </c>
      <c r="AL26" s="28">
        <f t="shared" si="18"/>
        <v>3.4695258300967542E-2</v>
      </c>
      <c r="AM26" s="28">
        <f t="shared" si="19"/>
        <v>0</v>
      </c>
      <c r="AN26" s="29">
        <f t="shared" si="20"/>
        <v>1.2405575417211708E-2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70227225883.899994</v>
      </c>
      <c r="C27" s="78">
        <v>1</v>
      </c>
      <c r="D27" s="72">
        <v>69844323141.429993</v>
      </c>
      <c r="E27" s="78">
        <v>1</v>
      </c>
      <c r="F27" s="26">
        <f t="shared" si="22"/>
        <v>-5.4523404228300001E-3</v>
      </c>
      <c r="G27" s="26">
        <f t="shared" si="23"/>
        <v>0</v>
      </c>
      <c r="H27" s="72">
        <v>71093585055.429993</v>
      </c>
      <c r="I27" s="78">
        <v>1</v>
      </c>
      <c r="J27" s="26">
        <f t="shared" si="24"/>
        <v>1.7886377271783847E-2</v>
      </c>
      <c r="K27" s="26">
        <f t="shared" si="25"/>
        <v>0</v>
      </c>
      <c r="L27" s="72">
        <v>71003146850.350006</v>
      </c>
      <c r="M27" s="78">
        <v>1</v>
      </c>
      <c r="N27" s="26">
        <f t="shared" si="26"/>
        <v>-1.2721007810968321E-3</v>
      </c>
      <c r="O27" s="26">
        <f t="shared" si="27"/>
        <v>0</v>
      </c>
      <c r="P27" s="72">
        <v>70853581945.919998</v>
      </c>
      <c r="Q27" s="78">
        <v>1</v>
      </c>
      <c r="R27" s="26">
        <f t="shared" si="28"/>
        <v>-2.1064545877838184E-3</v>
      </c>
      <c r="S27" s="26">
        <f t="shared" si="29"/>
        <v>0</v>
      </c>
      <c r="T27" s="72">
        <v>70049730897.300003</v>
      </c>
      <c r="U27" s="78">
        <v>1</v>
      </c>
      <c r="V27" s="26">
        <f t="shared" si="30"/>
        <v>-1.1345242209964005E-2</v>
      </c>
      <c r="W27" s="26">
        <f t="shared" si="31"/>
        <v>0</v>
      </c>
      <c r="X27" s="72">
        <v>69557356674.699997</v>
      </c>
      <c r="Y27" s="78">
        <v>1</v>
      </c>
      <c r="Z27" s="26">
        <f t="shared" si="32"/>
        <v>-7.0289238273003015E-3</v>
      </c>
      <c r="AA27" s="26">
        <f t="shared" si="33"/>
        <v>0</v>
      </c>
      <c r="AB27" s="72">
        <v>69469086927.020004</v>
      </c>
      <c r="AC27" s="78">
        <v>1</v>
      </c>
      <c r="AD27" s="26">
        <f t="shared" si="34"/>
        <v>-1.2690210194847573E-3</v>
      </c>
      <c r="AE27" s="26">
        <f t="shared" si="35"/>
        <v>0</v>
      </c>
      <c r="AF27" s="72">
        <v>68871723447.199997</v>
      </c>
      <c r="AG27" s="78">
        <v>1</v>
      </c>
      <c r="AH27" s="26">
        <f t="shared" si="36"/>
        <v>-8.5989827453405426E-3</v>
      </c>
      <c r="AI27" s="26">
        <f t="shared" si="37"/>
        <v>0</v>
      </c>
      <c r="AJ27" s="27">
        <f t="shared" si="16"/>
        <v>-2.3983360402520513E-3</v>
      </c>
      <c r="AK27" s="27">
        <f t="shared" si="17"/>
        <v>0</v>
      </c>
      <c r="AL27" s="28">
        <f t="shared" si="18"/>
        <v>-1.3925250478275059E-2</v>
      </c>
      <c r="AM27" s="28">
        <f t="shared" si="19"/>
        <v>0</v>
      </c>
      <c r="AN27" s="29">
        <f t="shared" si="20"/>
        <v>8.9710883461595423E-3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2055786829.6400001</v>
      </c>
      <c r="C28" s="78">
        <v>10</v>
      </c>
      <c r="D28" s="72">
        <v>2020477507.7</v>
      </c>
      <c r="E28" s="78">
        <v>10</v>
      </c>
      <c r="F28" s="26">
        <f t="shared" si="22"/>
        <v>-1.71755755173231E-2</v>
      </c>
      <c r="G28" s="26">
        <f t="shared" si="23"/>
        <v>0</v>
      </c>
      <c r="H28" s="72">
        <v>2042288996.3599999</v>
      </c>
      <c r="I28" s="78">
        <v>10</v>
      </c>
      <c r="J28" s="26">
        <f t="shared" si="24"/>
        <v>1.0795214783078105E-2</v>
      </c>
      <c r="K28" s="26">
        <f t="shared" si="25"/>
        <v>0</v>
      </c>
      <c r="L28" s="72">
        <v>2077875107.8299999</v>
      </c>
      <c r="M28" s="78">
        <v>10</v>
      </c>
      <c r="N28" s="26">
        <f t="shared" si="26"/>
        <v>1.7424620870712053E-2</v>
      </c>
      <c r="O28" s="26">
        <f t="shared" si="27"/>
        <v>0</v>
      </c>
      <c r="P28" s="72">
        <v>2094526575.6199999</v>
      </c>
      <c r="Q28" s="78">
        <v>10</v>
      </c>
      <c r="R28" s="26">
        <f t="shared" si="28"/>
        <v>8.013700018472087E-3</v>
      </c>
      <c r="S28" s="26">
        <f t="shared" si="29"/>
        <v>0</v>
      </c>
      <c r="T28" s="72">
        <v>2094526575.6199999</v>
      </c>
      <c r="U28" s="78">
        <v>10</v>
      </c>
      <c r="V28" s="26">
        <f t="shared" si="30"/>
        <v>0</v>
      </c>
      <c r="W28" s="26">
        <f t="shared" si="31"/>
        <v>0</v>
      </c>
      <c r="X28" s="72">
        <v>2088068613.4100001</v>
      </c>
      <c r="Y28" s="78">
        <v>10</v>
      </c>
      <c r="Z28" s="26">
        <f t="shared" si="32"/>
        <v>-3.0832562762247032E-3</v>
      </c>
      <c r="AA28" s="26">
        <f t="shared" si="33"/>
        <v>0</v>
      </c>
      <c r="AB28" s="72">
        <v>2119623565.28</v>
      </c>
      <c r="AC28" s="78">
        <v>10</v>
      </c>
      <c r="AD28" s="26">
        <f t="shared" si="34"/>
        <v>1.511202824818475E-2</v>
      </c>
      <c r="AE28" s="26">
        <f t="shared" si="35"/>
        <v>0</v>
      </c>
      <c r="AF28" s="72">
        <v>2082046887.8800001</v>
      </c>
      <c r="AG28" s="78">
        <v>10</v>
      </c>
      <c r="AH28" s="26">
        <f t="shared" si="36"/>
        <v>-1.7727995675985053E-2</v>
      </c>
      <c r="AI28" s="26">
        <f t="shared" si="37"/>
        <v>0</v>
      </c>
      <c r="AJ28" s="27">
        <f t="shared" si="16"/>
        <v>1.6698420563642674E-3</v>
      </c>
      <c r="AK28" s="27">
        <f t="shared" si="17"/>
        <v>0</v>
      </c>
      <c r="AL28" s="28">
        <f t="shared" si="18"/>
        <v>3.0472687741071289E-2</v>
      </c>
      <c r="AM28" s="28">
        <f t="shared" si="19"/>
        <v>0</v>
      </c>
      <c r="AN28" s="29">
        <f t="shared" si="20"/>
        <v>1.3675988210933295E-2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32179879960.299999</v>
      </c>
      <c r="C29" s="78">
        <v>1</v>
      </c>
      <c r="D29" s="72">
        <v>32223976770.779999</v>
      </c>
      <c r="E29" s="78">
        <v>1</v>
      </c>
      <c r="F29" s="26">
        <f t="shared" si="22"/>
        <v>1.3703224043843962E-3</v>
      </c>
      <c r="G29" s="26">
        <f t="shared" si="23"/>
        <v>0</v>
      </c>
      <c r="H29" s="72">
        <v>32576817649.18</v>
      </c>
      <c r="I29" s="78">
        <v>1</v>
      </c>
      <c r="J29" s="26">
        <f t="shared" si="24"/>
        <v>1.0949637932955251E-2</v>
      </c>
      <c r="K29" s="26">
        <f t="shared" si="25"/>
        <v>0</v>
      </c>
      <c r="L29" s="72">
        <v>34516286741.529999</v>
      </c>
      <c r="M29" s="78">
        <v>1</v>
      </c>
      <c r="N29" s="26">
        <f t="shared" si="26"/>
        <v>5.95352533582671E-2</v>
      </c>
      <c r="O29" s="26">
        <f t="shared" si="27"/>
        <v>0</v>
      </c>
      <c r="P29" s="72">
        <v>34311610964.470001</v>
      </c>
      <c r="Q29" s="78">
        <v>1</v>
      </c>
      <c r="R29" s="26">
        <f t="shared" si="28"/>
        <v>-5.9298318672770687E-3</v>
      </c>
      <c r="S29" s="26">
        <f t="shared" si="29"/>
        <v>0</v>
      </c>
      <c r="T29" s="72">
        <v>34203883427.521431</v>
      </c>
      <c r="U29" s="78">
        <v>1</v>
      </c>
      <c r="V29" s="26">
        <f t="shared" si="30"/>
        <v>-3.1396816972576176E-3</v>
      </c>
      <c r="W29" s="26">
        <f t="shared" si="31"/>
        <v>0</v>
      </c>
      <c r="X29" s="72">
        <v>34494203061.669998</v>
      </c>
      <c r="Y29" s="78">
        <v>1</v>
      </c>
      <c r="Z29" s="26">
        <f t="shared" si="32"/>
        <v>8.4879143844516693E-3</v>
      </c>
      <c r="AA29" s="26">
        <f t="shared" si="33"/>
        <v>0</v>
      </c>
      <c r="AB29" s="72">
        <v>33934723882.060001</v>
      </c>
      <c r="AC29" s="78">
        <v>1</v>
      </c>
      <c r="AD29" s="26">
        <f t="shared" si="34"/>
        <v>-1.6219513134126898E-2</v>
      </c>
      <c r="AE29" s="26">
        <f t="shared" si="35"/>
        <v>0</v>
      </c>
      <c r="AF29" s="72">
        <v>33984972843.240002</v>
      </c>
      <c r="AG29" s="78">
        <v>1</v>
      </c>
      <c r="AH29" s="26">
        <f t="shared" si="36"/>
        <v>1.4807535005925013E-3</v>
      </c>
      <c r="AI29" s="26">
        <f t="shared" si="37"/>
        <v>0</v>
      </c>
      <c r="AJ29" s="27">
        <f t="shared" si="16"/>
        <v>7.0668568602486655E-3</v>
      </c>
      <c r="AK29" s="27">
        <f t="shared" si="17"/>
        <v>0</v>
      </c>
      <c r="AL29" s="28">
        <f t="shared" si="18"/>
        <v>5.4648626548689544E-2</v>
      </c>
      <c r="AM29" s="28">
        <f t="shared" si="19"/>
        <v>0</v>
      </c>
      <c r="AN29" s="29">
        <f t="shared" si="20"/>
        <v>2.2831761882741827E-2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2249336989.798635</v>
      </c>
      <c r="C30" s="78">
        <v>100</v>
      </c>
      <c r="D30" s="72">
        <v>2313730494.8699999</v>
      </c>
      <c r="E30" s="78">
        <v>100</v>
      </c>
      <c r="F30" s="26">
        <f t="shared" si="22"/>
        <v>2.8627771367032696E-2</v>
      </c>
      <c r="G30" s="26">
        <f t="shared" si="23"/>
        <v>0</v>
      </c>
      <c r="H30" s="72">
        <v>2321400915.456306</v>
      </c>
      <c r="I30" s="78">
        <v>100</v>
      </c>
      <c r="J30" s="26">
        <f t="shared" si="24"/>
        <v>3.3151746079817597E-3</v>
      </c>
      <c r="K30" s="26">
        <f t="shared" si="25"/>
        <v>0</v>
      </c>
      <c r="L30" s="72">
        <v>2296974377.3699999</v>
      </c>
      <c r="M30" s="78">
        <v>100</v>
      </c>
      <c r="N30" s="26">
        <f t="shared" si="26"/>
        <v>-1.0522326377865108E-2</v>
      </c>
      <c r="O30" s="26">
        <f t="shared" si="27"/>
        <v>0</v>
      </c>
      <c r="P30" s="72">
        <v>2298554137.087523</v>
      </c>
      <c r="Q30" s="78">
        <v>100</v>
      </c>
      <c r="R30" s="26">
        <f t="shared" si="28"/>
        <v>6.8775678696594714E-4</v>
      </c>
      <c r="S30" s="26">
        <f t="shared" si="29"/>
        <v>0</v>
      </c>
      <c r="T30" s="72">
        <v>2289321879.1172986</v>
      </c>
      <c r="U30" s="78">
        <v>100</v>
      </c>
      <c r="V30" s="26">
        <f t="shared" si="30"/>
        <v>-4.0165501526635743E-3</v>
      </c>
      <c r="W30" s="26">
        <f t="shared" si="31"/>
        <v>0</v>
      </c>
      <c r="X30" s="72">
        <v>2321243831.7896862</v>
      </c>
      <c r="Y30" s="78">
        <v>100</v>
      </c>
      <c r="Z30" s="26">
        <f t="shared" si="32"/>
        <v>1.3943846413024215E-2</v>
      </c>
      <c r="AA30" s="26">
        <f t="shared" si="33"/>
        <v>0</v>
      </c>
      <c r="AB30" s="72">
        <v>2350488958.7600002</v>
      </c>
      <c r="AC30" s="78">
        <v>100</v>
      </c>
      <c r="AD30" s="26">
        <f t="shared" si="34"/>
        <v>1.2598903471405649E-2</v>
      </c>
      <c r="AE30" s="26">
        <f t="shared" si="35"/>
        <v>0</v>
      </c>
      <c r="AF30" s="72">
        <v>2277085044.1176271</v>
      </c>
      <c r="AG30" s="78">
        <v>100</v>
      </c>
      <c r="AH30" s="26">
        <f t="shared" si="36"/>
        <v>-3.1229210572891734E-2</v>
      </c>
      <c r="AI30" s="26">
        <f t="shared" si="37"/>
        <v>0</v>
      </c>
      <c r="AJ30" s="27">
        <f t="shared" si="16"/>
        <v>1.6756706928737321E-3</v>
      </c>
      <c r="AK30" s="27">
        <f t="shared" si="17"/>
        <v>0</v>
      </c>
      <c r="AL30" s="28">
        <f t="shared" si="18"/>
        <v>-1.5838253778312984E-2</v>
      </c>
      <c r="AM30" s="28">
        <f t="shared" si="19"/>
        <v>0</v>
      </c>
      <c r="AN30" s="29">
        <f t="shared" si="20"/>
        <v>1.7983439005945245E-2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5385187965.4799995</v>
      </c>
      <c r="C31" s="78">
        <v>100</v>
      </c>
      <c r="D31" s="72">
        <v>5092847013.3199997</v>
      </c>
      <c r="E31" s="78">
        <v>100</v>
      </c>
      <c r="F31" s="26">
        <f t="shared" si="22"/>
        <v>-5.4286118522502216E-2</v>
      </c>
      <c r="G31" s="26">
        <f t="shared" si="23"/>
        <v>0</v>
      </c>
      <c r="H31" s="72">
        <v>5125189749.0100002</v>
      </c>
      <c r="I31" s="78">
        <v>100</v>
      </c>
      <c r="J31" s="26">
        <f t="shared" si="24"/>
        <v>6.3506199195480012E-3</v>
      </c>
      <c r="K31" s="26">
        <f t="shared" si="25"/>
        <v>0</v>
      </c>
      <c r="L31" s="72">
        <v>5191983326.7200003</v>
      </c>
      <c r="M31" s="78">
        <v>100</v>
      </c>
      <c r="N31" s="26">
        <f t="shared" si="26"/>
        <v>1.3032410697165334E-2</v>
      </c>
      <c r="O31" s="26">
        <f t="shared" si="27"/>
        <v>0</v>
      </c>
      <c r="P31" s="72">
        <v>5177443422.8500004</v>
      </c>
      <c r="Q31" s="78">
        <v>100</v>
      </c>
      <c r="R31" s="26">
        <f t="shared" si="28"/>
        <v>-2.8004527277989875E-3</v>
      </c>
      <c r="S31" s="26">
        <f t="shared" si="29"/>
        <v>0</v>
      </c>
      <c r="T31" s="72">
        <v>5145898293.2200003</v>
      </c>
      <c r="U31" s="78">
        <v>100</v>
      </c>
      <c r="V31" s="26">
        <f t="shared" si="30"/>
        <v>-6.0928004525900989E-3</v>
      </c>
      <c r="W31" s="26">
        <f t="shared" si="31"/>
        <v>0</v>
      </c>
      <c r="X31" s="72">
        <v>5065232405.1199999</v>
      </c>
      <c r="Y31" s="78">
        <v>100</v>
      </c>
      <c r="Z31" s="26">
        <f t="shared" si="32"/>
        <v>-1.5675764172463739E-2</v>
      </c>
      <c r="AA31" s="26">
        <f t="shared" si="33"/>
        <v>0</v>
      </c>
      <c r="AB31" s="72">
        <v>5129659367.1099997</v>
      </c>
      <c r="AC31" s="78">
        <v>100</v>
      </c>
      <c r="AD31" s="26">
        <f t="shared" si="34"/>
        <v>1.2719448356382661E-2</v>
      </c>
      <c r="AE31" s="26">
        <f t="shared" si="35"/>
        <v>0</v>
      </c>
      <c r="AF31" s="72">
        <v>5075278882.5500002</v>
      </c>
      <c r="AG31" s="78">
        <v>100</v>
      </c>
      <c r="AH31" s="26">
        <f t="shared" si="36"/>
        <v>-1.0601188240426362E-2</v>
      </c>
      <c r="AI31" s="26">
        <f t="shared" si="37"/>
        <v>0</v>
      </c>
      <c r="AJ31" s="27">
        <f t="shared" si="16"/>
        <v>-7.1692306428356766E-3</v>
      </c>
      <c r="AK31" s="27">
        <f t="shared" si="17"/>
        <v>0</v>
      </c>
      <c r="AL31" s="28">
        <f t="shared" si="18"/>
        <v>-3.4495697051278463E-3</v>
      </c>
      <c r="AM31" s="28">
        <f t="shared" si="19"/>
        <v>0</v>
      </c>
      <c r="AN31" s="29">
        <f t="shared" si="20"/>
        <v>2.1748030176566638E-2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734420893.88</v>
      </c>
      <c r="C32" s="78">
        <v>10</v>
      </c>
      <c r="D32" s="72">
        <v>718296254.32000005</v>
      </c>
      <c r="E32" s="78">
        <v>10</v>
      </c>
      <c r="F32" s="26">
        <f t="shared" si="22"/>
        <v>-2.1955583908856782E-2</v>
      </c>
      <c r="G32" s="26">
        <f t="shared" si="23"/>
        <v>0</v>
      </c>
      <c r="H32" s="72">
        <v>809822393.59000003</v>
      </c>
      <c r="I32" s="78">
        <v>10</v>
      </c>
      <c r="J32" s="26">
        <f t="shared" si="24"/>
        <v>0.12742115627018877</v>
      </c>
      <c r="K32" s="26">
        <f t="shared" si="25"/>
        <v>0</v>
      </c>
      <c r="L32" s="72">
        <v>763058720.27999997</v>
      </c>
      <c r="M32" s="78">
        <v>10</v>
      </c>
      <c r="N32" s="26">
        <f t="shared" si="26"/>
        <v>-5.7745591724987236E-2</v>
      </c>
      <c r="O32" s="26">
        <f t="shared" si="27"/>
        <v>0</v>
      </c>
      <c r="P32" s="72">
        <v>697529479.42999995</v>
      </c>
      <c r="Q32" s="78">
        <v>10</v>
      </c>
      <c r="R32" s="26">
        <f t="shared" si="28"/>
        <v>-8.5877061762631379E-2</v>
      </c>
      <c r="S32" s="26">
        <f t="shared" si="29"/>
        <v>0</v>
      </c>
      <c r="T32" s="72">
        <v>696488201.82000005</v>
      </c>
      <c r="U32" s="78">
        <v>10</v>
      </c>
      <c r="V32" s="26">
        <f t="shared" si="30"/>
        <v>-1.4928080327885149E-3</v>
      </c>
      <c r="W32" s="26">
        <f t="shared" si="31"/>
        <v>0</v>
      </c>
      <c r="X32" s="72">
        <v>706997060.17999995</v>
      </c>
      <c r="Y32" s="78">
        <v>10</v>
      </c>
      <c r="Z32" s="26">
        <f t="shared" si="32"/>
        <v>1.5088350861563909E-2</v>
      </c>
      <c r="AA32" s="26">
        <f t="shared" si="33"/>
        <v>0</v>
      </c>
      <c r="AB32" s="72">
        <v>713448786.61000001</v>
      </c>
      <c r="AC32" s="78">
        <v>10</v>
      </c>
      <c r="AD32" s="26">
        <f t="shared" si="34"/>
        <v>9.1255350175819278E-3</v>
      </c>
      <c r="AE32" s="26">
        <f t="shared" si="35"/>
        <v>0</v>
      </c>
      <c r="AF32" s="72">
        <v>718293918.96000004</v>
      </c>
      <c r="AG32" s="78">
        <v>10</v>
      </c>
      <c r="AH32" s="26">
        <f t="shared" si="36"/>
        <v>6.7911424631079643E-3</v>
      </c>
      <c r="AI32" s="26">
        <f t="shared" si="37"/>
        <v>0</v>
      </c>
      <c r="AJ32" s="27">
        <f t="shared" si="16"/>
        <v>-1.0806076021026676E-3</v>
      </c>
      <c r="AK32" s="27">
        <f t="shared" si="17"/>
        <v>0</v>
      </c>
      <c r="AL32" s="28">
        <f t="shared" si="18"/>
        <v>-3.2512490298660325E-6</v>
      </c>
      <c r="AM32" s="28">
        <f t="shared" si="19"/>
        <v>0</v>
      </c>
      <c r="AN32" s="29">
        <f t="shared" si="20"/>
        <v>6.2993834098721141E-2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1765270488.5799999</v>
      </c>
      <c r="C33" s="78">
        <v>100</v>
      </c>
      <c r="D33" s="72">
        <v>1770416665.6099999</v>
      </c>
      <c r="E33" s="78">
        <v>100</v>
      </c>
      <c r="F33" s="26">
        <f t="shared" si="22"/>
        <v>2.9152342733263525E-3</v>
      </c>
      <c r="G33" s="26">
        <f t="shared" si="23"/>
        <v>0</v>
      </c>
      <c r="H33" s="72">
        <v>1769197725.78</v>
      </c>
      <c r="I33" s="78">
        <v>100</v>
      </c>
      <c r="J33" s="26">
        <f t="shared" si="24"/>
        <v>-6.8850449370342769E-4</v>
      </c>
      <c r="K33" s="26">
        <f t="shared" si="25"/>
        <v>0</v>
      </c>
      <c r="L33" s="72">
        <v>2199442802.2399998</v>
      </c>
      <c r="M33" s="78">
        <v>100</v>
      </c>
      <c r="N33" s="26">
        <f t="shared" si="26"/>
        <v>0.24318654166837927</v>
      </c>
      <c r="O33" s="26">
        <f t="shared" si="27"/>
        <v>0</v>
      </c>
      <c r="P33" s="72">
        <v>2195198622.5100002</v>
      </c>
      <c r="Q33" s="78">
        <v>100</v>
      </c>
      <c r="R33" s="26">
        <f t="shared" si="28"/>
        <v>-1.9296613331690651E-3</v>
      </c>
      <c r="S33" s="26">
        <f t="shared" si="29"/>
        <v>0</v>
      </c>
      <c r="T33" s="72">
        <v>2187212915.7399998</v>
      </c>
      <c r="U33" s="78">
        <v>100</v>
      </c>
      <c r="V33" s="26">
        <f t="shared" si="30"/>
        <v>-3.637806022704936E-3</v>
      </c>
      <c r="W33" s="26">
        <f t="shared" si="31"/>
        <v>0</v>
      </c>
      <c r="X33" s="72">
        <v>2179273505.4000001</v>
      </c>
      <c r="Y33" s="78">
        <v>100</v>
      </c>
      <c r="Z33" s="26">
        <f t="shared" si="32"/>
        <v>-3.6299211123273453E-3</v>
      </c>
      <c r="AA33" s="26">
        <f t="shared" si="33"/>
        <v>0</v>
      </c>
      <c r="AB33" s="72">
        <v>2186239653.71</v>
      </c>
      <c r="AC33" s="78">
        <v>100</v>
      </c>
      <c r="AD33" s="26">
        <f t="shared" si="34"/>
        <v>3.1965461392241927E-3</v>
      </c>
      <c r="AE33" s="26">
        <f t="shared" si="35"/>
        <v>0</v>
      </c>
      <c r="AF33" s="72">
        <v>2552284623.2399998</v>
      </c>
      <c r="AG33" s="78">
        <v>100</v>
      </c>
      <c r="AH33" s="26">
        <f t="shared" si="36"/>
        <v>0.16743131015340865</v>
      </c>
      <c r="AI33" s="26">
        <f t="shared" si="37"/>
        <v>0</v>
      </c>
      <c r="AJ33" s="27">
        <f t="shared" si="16"/>
        <v>5.0855467409054209E-2</v>
      </c>
      <c r="AK33" s="27">
        <f t="shared" si="17"/>
        <v>0</v>
      </c>
      <c r="AL33" s="28">
        <f t="shared" si="18"/>
        <v>0.44162934794821651</v>
      </c>
      <c r="AM33" s="28">
        <f t="shared" si="19"/>
        <v>0</v>
      </c>
      <c r="AN33" s="29">
        <f t="shared" si="20"/>
        <v>9.7491415911126672E-2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14682040040.540001</v>
      </c>
      <c r="C34" s="78">
        <v>100</v>
      </c>
      <c r="D34" s="72">
        <v>16227819853.92</v>
      </c>
      <c r="E34" s="78">
        <v>100</v>
      </c>
      <c r="F34" s="26">
        <f t="shared" si="22"/>
        <v>0.10528372141145216</v>
      </c>
      <c r="G34" s="26">
        <f t="shared" si="23"/>
        <v>0</v>
      </c>
      <c r="H34" s="72">
        <v>17502282707.290001</v>
      </c>
      <c r="I34" s="78">
        <v>100</v>
      </c>
      <c r="J34" s="26">
        <f t="shared" si="24"/>
        <v>7.8535679151142471E-2</v>
      </c>
      <c r="K34" s="26">
        <f t="shared" si="25"/>
        <v>0</v>
      </c>
      <c r="L34" s="72">
        <v>17236374450.889999</v>
      </c>
      <c r="M34" s="78">
        <v>100</v>
      </c>
      <c r="N34" s="26">
        <f t="shared" si="26"/>
        <v>-1.519277575657295E-2</v>
      </c>
      <c r="O34" s="26">
        <f t="shared" si="27"/>
        <v>0</v>
      </c>
      <c r="P34" s="72">
        <v>18124633977.650002</v>
      </c>
      <c r="Q34" s="78">
        <v>100</v>
      </c>
      <c r="R34" s="26">
        <f t="shared" si="28"/>
        <v>5.1534011940320597E-2</v>
      </c>
      <c r="S34" s="26">
        <f t="shared" si="29"/>
        <v>0</v>
      </c>
      <c r="T34" s="72">
        <v>18347483016.93</v>
      </c>
      <c r="U34" s="78">
        <v>100</v>
      </c>
      <c r="V34" s="26">
        <f t="shared" si="30"/>
        <v>1.2295367705345124E-2</v>
      </c>
      <c r="W34" s="26">
        <f t="shared" si="31"/>
        <v>0</v>
      </c>
      <c r="X34" s="72">
        <v>18300611693.740002</v>
      </c>
      <c r="Y34" s="78">
        <v>100</v>
      </c>
      <c r="Z34" s="26">
        <f t="shared" si="32"/>
        <v>-2.5546459504417291E-3</v>
      </c>
      <c r="AA34" s="26">
        <f t="shared" si="33"/>
        <v>0</v>
      </c>
      <c r="AB34" s="72">
        <v>18245587656.139999</v>
      </c>
      <c r="AC34" s="78">
        <v>100</v>
      </c>
      <c r="AD34" s="26">
        <f t="shared" si="34"/>
        <v>-3.0066775100650919E-3</v>
      </c>
      <c r="AE34" s="26">
        <f t="shared" si="35"/>
        <v>0</v>
      </c>
      <c r="AF34" s="72">
        <v>18198098212.27</v>
      </c>
      <c r="AG34" s="78">
        <v>100</v>
      </c>
      <c r="AH34" s="26">
        <f t="shared" si="36"/>
        <v>-2.6027905905249261E-3</v>
      </c>
      <c r="AI34" s="26">
        <f t="shared" si="37"/>
        <v>0</v>
      </c>
      <c r="AJ34" s="27">
        <f t="shared" si="16"/>
        <v>2.8036486300081955E-2</v>
      </c>
      <c r="AK34" s="27">
        <f t="shared" si="17"/>
        <v>0</v>
      </c>
      <c r="AL34" s="28">
        <f t="shared" si="18"/>
        <v>0.12141362031906332</v>
      </c>
      <c r="AM34" s="28">
        <f t="shared" si="19"/>
        <v>0</v>
      </c>
      <c r="AN34" s="29">
        <f t="shared" si="20"/>
        <v>4.4760074867232845E-2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11135469598.84</v>
      </c>
      <c r="C35" s="74">
        <v>100</v>
      </c>
      <c r="D35" s="72">
        <v>11153629874.07</v>
      </c>
      <c r="E35" s="74">
        <v>100</v>
      </c>
      <c r="F35" s="26">
        <f t="shared" si="22"/>
        <v>1.6308495181820916E-3</v>
      </c>
      <c r="G35" s="26">
        <f t="shared" si="23"/>
        <v>0</v>
      </c>
      <c r="H35" s="72">
        <v>11281345572.709999</v>
      </c>
      <c r="I35" s="74">
        <v>100</v>
      </c>
      <c r="J35" s="26">
        <f t="shared" si="24"/>
        <v>1.1450595015432E-2</v>
      </c>
      <c r="K35" s="26">
        <f t="shared" si="25"/>
        <v>0</v>
      </c>
      <c r="L35" s="72">
        <v>11288147388.98</v>
      </c>
      <c r="M35" s="74">
        <v>100</v>
      </c>
      <c r="N35" s="26">
        <f t="shared" si="26"/>
        <v>6.0292597422547788E-4</v>
      </c>
      <c r="O35" s="26">
        <f t="shared" si="27"/>
        <v>0</v>
      </c>
      <c r="P35" s="72">
        <v>11756506039.26</v>
      </c>
      <c r="Q35" s="74">
        <v>100</v>
      </c>
      <c r="R35" s="26">
        <f t="shared" si="28"/>
        <v>4.1491188424526919E-2</v>
      </c>
      <c r="S35" s="26">
        <f t="shared" si="29"/>
        <v>0</v>
      </c>
      <c r="T35" s="72">
        <v>11793850212.75</v>
      </c>
      <c r="U35" s="74">
        <v>100</v>
      </c>
      <c r="V35" s="26">
        <f t="shared" si="30"/>
        <v>3.1764687029710707E-3</v>
      </c>
      <c r="W35" s="26">
        <f t="shared" si="31"/>
        <v>0</v>
      </c>
      <c r="X35" s="72">
        <v>11716288454.190001</v>
      </c>
      <c r="Y35" s="74">
        <v>100</v>
      </c>
      <c r="Z35" s="26">
        <f t="shared" si="32"/>
        <v>-6.5764578285172409E-3</v>
      </c>
      <c r="AA35" s="26">
        <f t="shared" si="33"/>
        <v>0</v>
      </c>
      <c r="AB35" s="72">
        <v>11629166879.25</v>
      </c>
      <c r="AC35" s="74">
        <v>100</v>
      </c>
      <c r="AD35" s="26">
        <f t="shared" si="34"/>
        <v>-7.4359363275017321E-3</v>
      </c>
      <c r="AE35" s="26">
        <f t="shared" si="35"/>
        <v>0</v>
      </c>
      <c r="AF35" s="72">
        <v>11564590267.950001</v>
      </c>
      <c r="AG35" s="74">
        <v>100</v>
      </c>
      <c r="AH35" s="26">
        <f t="shared" si="36"/>
        <v>-5.5529868966988265E-3</v>
      </c>
      <c r="AI35" s="26">
        <f t="shared" si="37"/>
        <v>0</v>
      </c>
      <c r="AJ35" s="27">
        <f t="shared" si="16"/>
        <v>4.8483308228274699E-3</v>
      </c>
      <c r="AK35" s="27">
        <f t="shared" si="17"/>
        <v>0</v>
      </c>
      <c r="AL35" s="28">
        <f t="shared" si="18"/>
        <v>3.6845439423752381E-2</v>
      </c>
      <c r="AM35" s="28">
        <f t="shared" si="19"/>
        <v>0</v>
      </c>
      <c r="AN35" s="29">
        <f t="shared" si="20"/>
        <v>1.6067163063486E-2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419237270.69</v>
      </c>
      <c r="C36" s="74">
        <v>1000000</v>
      </c>
      <c r="D36" s="72">
        <v>423673255.89999998</v>
      </c>
      <c r="E36" s="74">
        <v>1000000</v>
      </c>
      <c r="F36" s="26">
        <f t="shared" si="22"/>
        <v>1.0581085032585556E-2</v>
      </c>
      <c r="G36" s="26">
        <f t="shared" si="23"/>
        <v>0</v>
      </c>
      <c r="H36" s="72">
        <v>412317412.24000001</v>
      </c>
      <c r="I36" s="74">
        <v>1000000</v>
      </c>
      <c r="J36" s="26">
        <f t="shared" si="24"/>
        <v>-2.6803305381825418E-2</v>
      </c>
      <c r="K36" s="26">
        <f t="shared" si="25"/>
        <v>0</v>
      </c>
      <c r="L36" s="72">
        <v>412702939.98000002</v>
      </c>
      <c r="M36" s="74">
        <v>1000000</v>
      </c>
      <c r="N36" s="26">
        <f t="shared" si="26"/>
        <v>9.3502658038512119E-4</v>
      </c>
      <c r="O36" s="26">
        <f t="shared" si="27"/>
        <v>0</v>
      </c>
      <c r="P36" s="72">
        <v>409557116</v>
      </c>
      <c r="Q36" s="74">
        <v>1000000</v>
      </c>
      <c r="R36" s="26">
        <f t="shared" si="28"/>
        <v>-7.6224898716555512E-3</v>
      </c>
      <c r="S36" s="26">
        <f t="shared" si="29"/>
        <v>0</v>
      </c>
      <c r="T36" s="72">
        <v>361644499.33999997</v>
      </c>
      <c r="U36" s="74">
        <v>1000000</v>
      </c>
      <c r="V36" s="26">
        <f t="shared" si="30"/>
        <v>-0.1169864099248126</v>
      </c>
      <c r="W36" s="26">
        <f t="shared" si="31"/>
        <v>0</v>
      </c>
      <c r="X36" s="72">
        <v>388758773</v>
      </c>
      <c r="Y36" s="74">
        <v>1000000</v>
      </c>
      <c r="Z36" s="26">
        <f t="shared" si="32"/>
        <v>7.4974937291963487E-2</v>
      </c>
      <c r="AA36" s="26">
        <f t="shared" si="33"/>
        <v>0</v>
      </c>
      <c r="AB36" s="72">
        <v>389177103.22000003</v>
      </c>
      <c r="AC36" s="74">
        <v>1000000</v>
      </c>
      <c r="AD36" s="26">
        <f t="shared" si="34"/>
        <v>1.0760663142643178E-3</v>
      </c>
      <c r="AE36" s="26">
        <f t="shared" si="35"/>
        <v>0</v>
      </c>
      <c r="AF36" s="72">
        <v>388520336.02999997</v>
      </c>
      <c r="AG36" s="74">
        <v>1000000</v>
      </c>
      <c r="AH36" s="26">
        <f t="shared" si="36"/>
        <v>-1.6875792141059999E-3</v>
      </c>
      <c r="AI36" s="26">
        <f t="shared" si="37"/>
        <v>0</v>
      </c>
      <c r="AJ36" s="27">
        <f t="shared" si="16"/>
        <v>-8.1915836466501368E-3</v>
      </c>
      <c r="AK36" s="27">
        <f t="shared" si="17"/>
        <v>0</v>
      </c>
      <c r="AL36" s="28">
        <f t="shared" si="18"/>
        <v>-8.2971769826078387E-2</v>
      </c>
      <c r="AM36" s="28">
        <f t="shared" si="19"/>
        <v>0</v>
      </c>
      <c r="AN36" s="29">
        <f t="shared" si="20"/>
        <v>5.3000814005385019E-2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5137529344.0600004</v>
      </c>
      <c r="C37" s="78">
        <v>1</v>
      </c>
      <c r="D37" s="72">
        <v>5357657650.04</v>
      </c>
      <c r="E37" s="78">
        <v>1</v>
      </c>
      <c r="F37" s="26">
        <f t="shared" si="22"/>
        <v>4.2847114096683729E-2</v>
      </c>
      <c r="G37" s="26">
        <f t="shared" si="23"/>
        <v>0</v>
      </c>
      <c r="H37" s="72">
        <v>5370364488.5500002</v>
      </c>
      <c r="I37" s="78">
        <v>1</v>
      </c>
      <c r="J37" s="26">
        <f t="shared" si="24"/>
        <v>2.371715279326472E-3</v>
      </c>
      <c r="K37" s="26">
        <f t="shared" si="25"/>
        <v>0</v>
      </c>
      <c r="L37" s="72">
        <v>5193565483.1300001</v>
      </c>
      <c r="M37" s="78">
        <v>1</v>
      </c>
      <c r="N37" s="26">
        <f t="shared" si="26"/>
        <v>-3.292123016919022E-2</v>
      </c>
      <c r="O37" s="26">
        <f t="shared" si="27"/>
        <v>0</v>
      </c>
      <c r="P37" s="72">
        <v>5419467363.4099998</v>
      </c>
      <c r="Q37" s="78">
        <v>1</v>
      </c>
      <c r="R37" s="26">
        <f t="shared" si="28"/>
        <v>4.3496492152411588E-2</v>
      </c>
      <c r="S37" s="26">
        <f t="shared" si="29"/>
        <v>0</v>
      </c>
      <c r="T37" s="72">
        <v>5425190294.5200005</v>
      </c>
      <c r="U37" s="78">
        <v>1</v>
      </c>
      <c r="V37" s="26">
        <f t="shared" si="30"/>
        <v>1.0559951239192751E-3</v>
      </c>
      <c r="W37" s="26">
        <f t="shared" si="31"/>
        <v>0</v>
      </c>
      <c r="X37" s="72">
        <v>5352461835.0799999</v>
      </c>
      <c r="Y37" s="78">
        <v>1</v>
      </c>
      <c r="Z37" s="26">
        <f t="shared" si="32"/>
        <v>-1.3405697402626366E-2</v>
      </c>
      <c r="AA37" s="26">
        <f t="shared" si="33"/>
        <v>0</v>
      </c>
      <c r="AB37" s="72">
        <v>5403760884.0699997</v>
      </c>
      <c r="AC37" s="78">
        <v>1</v>
      </c>
      <c r="AD37" s="26">
        <f t="shared" si="34"/>
        <v>9.5841970612076371E-3</v>
      </c>
      <c r="AE37" s="26">
        <f t="shared" si="35"/>
        <v>0</v>
      </c>
      <c r="AF37" s="72">
        <v>5050052409.3100004</v>
      </c>
      <c r="AG37" s="78">
        <v>1</v>
      </c>
      <c r="AH37" s="26">
        <f t="shared" si="36"/>
        <v>-6.5455981925979193E-2</v>
      </c>
      <c r="AI37" s="26">
        <f t="shared" si="37"/>
        <v>0</v>
      </c>
      <c r="AJ37" s="27">
        <f t="shared" si="16"/>
        <v>-1.5534244730308839E-3</v>
      </c>
      <c r="AK37" s="27">
        <f t="shared" si="17"/>
        <v>0</v>
      </c>
      <c r="AL37" s="28">
        <f t="shared" si="18"/>
        <v>-5.7414127744370339E-2</v>
      </c>
      <c r="AM37" s="28">
        <f t="shared" si="19"/>
        <v>0</v>
      </c>
      <c r="AN37" s="29">
        <f t="shared" si="20"/>
        <v>3.6557425816310732E-2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14707142924.469999</v>
      </c>
      <c r="C38" s="78">
        <v>1</v>
      </c>
      <c r="D38" s="72">
        <v>14820923682.469999</v>
      </c>
      <c r="E38" s="78">
        <v>1</v>
      </c>
      <c r="F38" s="26">
        <f t="shared" si="22"/>
        <v>7.7364283861476322E-3</v>
      </c>
      <c r="G38" s="26">
        <f t="shared" si="23"/>
        <v>0</v>
      </c>
      <c r="H38" s="72">
        <v>14866142854.879999</v>
      </c>
      <c r="I38" s="78">
        <v>1</v>
      </c>
      <c r="J38" s="26">
        <f t="shared" si="24"/>
        <v>3.0510360473338456E-3</v>
      </c>
      <c r="K38" s="26">
        <f t="shared" si="25"/>
        <v>0</v>
      </c>
      <c r="L38" s="72">
        <v>15433838229.42</v>
      </c>
      <c r="M38" s="78">
        <v>1</v>
      </c>
      <c r="N38" s="26">
        <f t="shared" si="26"/>
        <v>3.8187133009666169E-2</v>
      </c>
      <c r="O38" s="26">
        <f t="shared" si="27"/>
        <v>0</v>
      </c>
      <c r="P38" s="72">
        <v>16361222549.23</v>
      </c>
      <c r="Q38" s="78">
        <v>1</v>
      </c>
      <c r="R38" s="26">
        <f t="shared" si="28"/>
        <v>6.0087730998904632E-2</v>
      </c>
      <c r="S38" s="26">
        <f t="shared" si="29"/>
        <v>0</v>
      </c>
      <c r="T38" s="72">
        <v>17239083284.509998</v>
      </c>
      <c r="U38" s="78">
        <v>1</v>
      </c>
      <c r="V38" s="26">
        <f t="shared" si="30"/>
        <v>5.3654959624109086E-2</v>
      </c>
      <c r="W38" s="26">
        <f t="shared" si="31"/>
        <v>0</v>
      </c>
      <c r="X38" s="72">
        <v>17297040108.02</v>
      </c>
      <c r="Y38" s="78">
        <v>1</v>
      </c>
      <c r="Z38" s="26">
        <f t="shared" si="32"/>
        <v>3.3619434719059944E-3</v>
      </c>
      <c r="AA38" s="26">
        <f t="shared" si="33"/>
        <v>0</v>
      </c>
      <c r="AB38" s="72">
        <v>17370949116.990002</v>
      </c>
      <c r="AC38" s="78">
        <v>1</v>
      </c>
      <c r="AD38" s="26">
        <f t="shared" si="34"/>
        <v>4.2729281141998584E-3</v>
      </c>
      <c r="AE38" s="26">
        <f t="shared" si="35"/>
        <v>0</v>
      </c>
      <c r="AF38" s="72">
        <v>17353372496.02</v>
      </c>
      <c r="AG38" s="78">
        <v>1</v>
      </c>
      <c r="AH38" s="26">
        <f t="shared" si="36"/>
        <v>-1.0118399893768648E-3</v>
      </c>
      <c r="AI38" s="26">
        <f t="shared" si="37"/>
        <v>0</v>
      </c>
      <c r="AJ38" s="27">
        <f t="shared" si="16"/>
        <v>2.1167539957861293E-2</v>
      </c>
      <c r="AK38" s="27">
        <f t="shared" si="17"/>
        <v>0</v>
      </c>
      <c r="AL38" s="28">
        <f t="shared" si="18"/>
        <v>0.17086983698224892</v>
      </c>
      <c r="AM38" s="28">
        <f t="shared" si="19"/>
        <v>0</v>
      </c>
      <c r="AN38" s="29">
        <f t="shared" si="20"/>
        <v>2.5249822622561795E-2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5661670</v>
      </c>
      <c r="C39" s="78">
        <v>100</v>
      </c>
      <c r="D39" s="72">
        <v>572808729.92999995</v>
      </c>
      <c r="E39" s="78">
        <v>100</v>
      </c>
      <c r="F39" s="26">
        <f t="shared" si="22"/>
        <v>100.1731043896942</v>
      </c>
      <c r="G39" s="26">
        <f t="shared" si="23"/>
        <v>0</v>
      </c>
      <c r="H39" s="72">
        <v>584156836.29999995</v>
      </c>
      <c r="I39" s="78">
        <v>100</v>
      </c>
      <c r="J39" s="26">
        <f t="shared" si="24"/>
        <v>1.981133627517653E-2</v>
      </c>
      <c r="K39" s="26">
        <f t="shared" si="25"/>
        <v>0</v>
      </c>
      <c r="L39" s="72">
        <v>583676611.71000004</v>
      </c>
      <c r="M39" s="78">
        <v>100</v>
      </c>
      <c r="N39" s="26">
        <f t="shared" si="26"/>
        <v>-8.2208160575782379E-4</v>
      </c>
      <c r="O39" s="26">
        <f t="shared" si="27"/>
        <v>0</v>
      </c>
      <c r="P39" s="72">
        <v>584141470.40999997</v>
      </c>
      <c r="Q39" s="78">
        <v>100</v>
      </c>
      <c r="R39" s="26">
        <f t="shared" si="28"/>
        <v>7.9643194651577668E-4</v>
      </c>
      <c r="S39" s="26">
        <f t="shared" si="29"/>
        <v>0</v>
      </c>
      <c r="T39" s="72">
        <v>583827622.91999996</v>
      </c>
      <c r="U39" s="78">
        <v>100</v>
      </c>
      <c r="V39" s="26">
        <f t="shared" si="30"/>
        <v>-5.3727993285552003E-4</v>
      </c>
      <c r="W39" s="26">
        <f t="shared" si="31"/>
        <v>0</v>
      </c>
      <c r="X39" s="72">
        <v>511173491.92000002</v>
      </c>
      <c r="Y39" s="78">
        <v>100</v>
      </c>
      <c r="Z39" s="26">
        <f t="shared" si="32"/>
        <v>-0.12444449037306943</v>
      </c>
      <c r="AA39" s="26">
        <f t="shared" si="33"/>
        <v>0</v>
      </c>
      <c r="AB39" s="72">
        <v>585912157.58000004</v>
      </c>
      <c r="AC39" s="78">
        <v>100</v>
      </c>
      <c r="AD39" s="26">
        <f t="shared" si="34"/>
        <v>0.14620997927587534</v>
      </c>
      <c r="AE39" s="26">
        <f t="shared" si="35"/>
        <v>0</v>
      </c>
      <c r="AF39" s="72">
        <v>587556882.46000004</v>
      </c>
      <c r="AG39" s="78">
        <v>100</v>
      </c>
      <c r="AH39" s="26">
        <f t="shared" si="36"/>
        <v>2.807118539395431E-3</v>
      </c>
      <c r="AI39" s="26">
        <f t="shared" si="37"/>
        <v>0</v>
      </c>
      <c r="AJ39" s="27">
        <f t="shared" si="16"/>
        <v>12.527115675477436</v>
      </c>
      <c r="AK39" s="27">
        <f t="shared" si="17"/>
        <v>0</v>
      </c>
      <c r="AL39" s="28">
        <f t="shared" si="18"/>
        <v>2.5747080586223586E-2</v>
      </c>
      <c r="AM39" s="28">
        <f t="shared" si="19"/>
        <v>0</v>
      </c>
      <c r="AN39" s="29">
        <f t="shared" si="20"/>
        <v>35.414402017200388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4463560385.1000004</v>
      </c>
      <c r="C40" s="78">
        <v>1</v>
      </c>
      <c r="D40" s="72">
        <v>4484879434.9499998</v>
      </c>
      <c r="E40" s="78">
        <v>1</v>
      </c>
      <c r="F40" s="26">
        <f t="shared" si="22"/>
        <v>4.7762431804810905E-3</v>
      </c>
      <c r="G40" s="26">
        <f t="shared" si="23"/>
        <v>0</v>
      </c>
      <c r="H40" s="72">
        <v>4551142310.1800003</v>
      </c>
      <c r="I40" s="78">
        <v>1</v>
      </c>
      <c r="J40" s="26">
        <f t="shared" si="24"/>
        <v>1.4774728326836111E-2</v>
      </c>
      <c r="K40" s="26">
        <f t="shared" si="25"/>
        <v>0</v>
      </c>
      <c r="L40" s="72">
        <v>4547632718.9300003</v>
      </c>
      <c r="M40" s="78">
        <v>1</v>
      </c>
      <c r="N40" s="26">
        <f t="shared" si="26"/>
        <v>-7.7114513473897366E-4</v>
      </c>
      <c r="O40" s="26">
        <f t="shared" si="27"/>
        <v>0</v>
      </c>
      <c r="P40" s="72">
        <v>4635182890.9899998</v>
      </c>
      <c r="Q40" s="78">
        <v>1</v>
      </c>
      <c r="R40" s="26">
        <f t="shared" si="28"/>
        <v>1.9251812420022982E-2</v>
      </c>
      <c r="S40" s="26">
        <f t="shared" si="29"/>
        <v>0</v>
      </c>
      <c r="T40" s="72">
        <v>4606268856.3500004</v>
      </c>
      <c r="U40" s="78">
        <v>1</v>
      </c>
      <c r="V40" s="26">
        <f t="shared" si="30"/>
        <v>-6.2379490345900509E-3</v>
      </c>
      <c r="W40" s="26">
        <f t="shared" si="31"/>
        <v>0</v>
      </c>
      <c r="X40" s="72">
        <v>4588371281.6999998</v>
      </c>
      <c r="Y40" s="78">
        <v>1</v>
      </c>
      <c r="Z40" s="26">
        <f t="shared" si="32"/>
        <v>-3.8854819829562837E-3</v>
      </c>
      <c r="AA40" s="26">
        <f t="shared" si="33"/>
        <v>0</v>
      </c>
      <c r="AB40" s="72">
        <v>4544151460.1499996</v>
      </c>
      <c r="AC40" s="78">
        <v>1</v>
      </c>
      <c r="AD40" s="26">
        <f t="shared" si="34"/>
        <v>-9.6373677793608423E-3</v>
      </c>
      <c r="AE40" s="26">
        <f t="shared" si="35"/>
        <v>0</v>
      </c>
      <c r="AF40" s="72">
        <v>4408389376.8599997</v>
      </c>
      <c r="AG40" s="78">
        <v>1</v>
      </c>
      <c r="AH40" s="26">
        <f t="shared" si="36"/>
        <v>-2.987622320263034E-2</v>
      </c>
      <c r="AI40" s="26">
        <f t="shared" si="37"/>
        <v>0</v>
      </c>
      <c r="AJ40" s="27">
        <f t="shared" si="16"/>
        <v>-1.4506729008670377E-3</v>
      </c>
      <c r="AK40" s="27">
        <f t="shared" si="17"/>
        <v>0</v>
      </c>
      <c r="AL40" s="28">
        <f t="shared" si="18"/>
        <v>-1.7055097957355214E-2</v>
      </c>
      <c r="AM40" s="28">
        <f t="shared" si="19"/>
        <v>0</v>
      </c>
      <c r="AN40" s="29">
        <f t="shared" si="20"/>
        <v>1.5282917524240115E-2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601457098.28999996</v>
      </c>
      <c r="C41" s="78">
        <v>10</v>
      </c>
      <c r="D41" s="72">
        <v>629120507.05999994</v>
      </c>
      <c r="E41" s="78">
        <v>10</v>
      </c>
      <c r="F41" s="26">
        <f t="shared" si="22"/>
        <v>4.5993985021790744E-2</v>
      </c>
      <c r="G41" s="26">
        <f t="shared" si="23"/>
        <v>0</v>
      </c>
      <c r="H41" s="72">
        <v>647396738.27999997</v>
      </c>
      <c r="I41" s="78">
        <v>10</v>
      </c>
      <c r="J41" s="26">
        <f t="shared" si="24"/>
        <v>2.9050445844482707E-2</v>
      </c>
      <c r="K41" s="26">
        <f t="shared" si="25"/>
        <v>0</v>
      </c>
      <c r="L41" s="72">
        <v>644099894.69000006</v>
      </c>
      <c r="M41" s="78">
        <v>10</v>
      </c>
      <c r="N41" s="26">
        <f t="shared" si="26"/>
        <v>-5.0924624655338084E-3</v>
      </c>
      <c r="O41" s="26">
        <f t="shared" si="27"/>
        <v>0</v>
      </c>
      <c r="P41" s="72">
        <v>644099894.69000006</v>
      </c>
      <c r="Q41" s="78">
        <v>10</v>
      </c>
      <c r="R41" s="26">
        <f t="shared" si="28"/>
        <v>0</v>
      </c>
      <c r="S41" s="26">
        <f t="shared" si="29"/>
        <v>0</v>
      </c>
      <c r="T41" s="72">
        <v>630912437.95000005</v>
      </c>
      <c r="U41" s="78">
        <v>10</v>
      </c>
      <c r="V41" s="26">
        <f t="shared" si="30"/>
        <v>-2.0474241416150243E-2</v>
      </c>
      <c r="W41" s="26">
        <f t="shared" si="31"/>
        <v>0</v>
      </c>
      <c r="X41" s="72">
        <v>622213628.72000003</v>
      </c>
      <c r="Y41" s="78">
        <v>10</v>
      </c>
      <c r="Z41" s="26">
        <f t="shared" si="32"/>
        <v>-1.3787664827570576E-2</v>
      </c>
      <c r="AA41" s="26">
        <f t="shared" si="33"/>
        <v>0</v>
      </c>
      <c r="AB41" s="72">
        <v>622213628.72000003</v>
      </c>
      <c r="AC41" s="78">
        <v>10</v>
      </c>
      <c r="AD41" s="26">
        <f t="shared" si="34"/>
        <v>0</v>
      </c>
      <c r="AE41" s="26">
        <f t="shared" si="35"/>
        <v>0</v>
      </c>
      <c r="AF41" s="72">
        <v>654524958.94000006</v>
      </c>
      <c r="AG41" s="78">
        <v>10</v>
      </c>
      <c r="AH41" s="26">
        <f t="shared" si="36"/>
        <v>5.1929640767383975E-2</v>
      </c>
      <c r="AI41" s="26">
        <f t="shared" si="37"/>
        <v>0</v>
      </c>
      <c r="AJ41" s="27">
        <f t="shared" si="16"/>
        <v>1.095246286555035E-2</v>
      </c>
      <c r="AK41" s="27">
        <f t="shared" si="17"/>
        <v>0</v>
      </c>
      <c r="AL41" s="28">
        <f t="shared" si="18"/>
        <v>4.038089935856639E-2</v>
      </c>
      <c r="AM41" s="28">
        <f t="shared" si="19"/>
        <v>0</v>
      </c>
      <c r="AN41" s="29">
        <f t="shared" si="20"/>
        <v>2.7598236347725725E-2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624196687.95000005</v>
      </c>
      <c r="C42" s="78">
        <v>1</v>
      </c>
      <c r="D42" s="72">
        <v>624911818.77999997</v>
      </c>
      <c r="E42" s="78">
        <v>1</v>
      </c>
      <c r="F42" s="26">
        <f t="shared" si="22"/>
        <v>1.1456818720851779E-3</v>
      </c>
      <c r="G42" s="26">
        <f t="shared" si="23"/>
        <v>0</v>
      </c>
      <c r="H42" s="72">
        <v>615399205.08000004</v>
      </c>
      <c r="I42" s="78">
        <v>1</v>
      </c>
      <c r="J42" s="26">
        <f t="shared" si="24"/>
        <v>-1.5222329637757806E-2</v>
      </c>
      <c r="K42" s="26">
        <f t="shared" si="25"/>
        <v>0</v>
      </c>
      <c r="L42" s="72">
        <v>620456897.16999996</v>
      </c>
      <c r="M42" s="78">
        <v>1</v>
      </c>
      <c r="N42" s="26">
        <f t="shared" si="26"/>
        <v>8.2185547986569612E-3</v>
      </c>
      <c r="O42" s="26">
        <f t="shared" si="27"/>
        <v>0</v>
      </c>
      <c r="P42" s="72">
        <v>621959543.11000001</v>
      </c>
      <c r="Q42" s="78">
        <v>1</v>
      </c>
      <c r="R42" s="26">
        <f t="shared" si="28"/>
        <v>2.4218377567464529E-3</v>
      </c>
      <c r="S42" s="26">
        <f t="shared" si="29"/>
        <v>0</v>
      </c>
      <c r="T42" s="72">
        <v>617790157.13</v>
      </c>
      <c r="U42" s="78">
        <v>1</v>
      </c>
      <c r="V42" s="26">
        <f t="shared" si="30"/>
        <v>-6.7036289195784877E-3</v>
      </c>
      <c r="W42" s="26">
        <f t="shared" si="31"/>
        <v>0</v>
      </c>
      <c r="X42" s="364">
        <v>618756919.25999999</v>
      </c>
      <c r="Y42" s="78">
        <v>1</v>
      </c>
      <c r="Z42" s="26">
        <f t="shared" si="32"/>
        <v>1.5648713707113369E-3</v>
      </c>
      <c r="AA42" s="26">
        <f t="shared" si="33"/>
        <v>0</v>
      </c>
      <c r="AB42" s="72">
        <v>616515204.16999996</v>
      </c>
      <c r="AC42" s="78">
        <v>1</v>
      </c>
      <c r="AD42" s="26">
        <f t="shared" si="34"/>
        <v>-3.6229333688599461E-3</v>
      </c>
      <c r="AE42" s="26">
        <f t="shared" si="35"/>
        <v>0</v>
      </c>
      <c r="AF42" s="72">
        <v>618701675.23000002</v>
      </c>
      <c r="AG42" s="78">
        <v>1</v>
      </c>
      <c r="AH42" s="26">
        <f t="shared" si="36"/>
        <v>3.5464998190006636E-3</v>
      </c>
      <c r="AI42" s="26">
        <f t="shared" si="37"/>
        <v>0</v>
      </c>
      <c r="AJ42" s="27">
        <f t="shared" si="16"/>
        <v>-1.0814307886244559E-3</v>
      </c>
      <c r="AK42" s="27">
        <f t="shared" si="17"/>
        <v>0</v>
      </c>
      <c r="AL42" s="28">
        <f t="shared" si="18"/>
        <v>-9.9376317799907566E-3</v>
      </c>
      <c r="AM42" s="28">
        <f t="shared" si="19"/>
        <v>0</v>
      </c>
      <c r="AN42" s="29">
        <f t="shared" si="20"/>
        <v>7.2720273996231292E-3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5821754748.9799995</v>
      </c>
      <c r="C43" s="78">
        <v>100</v>
      </c>
      <c r="D43" s="72">
        <v>5810970248.46</v>
      </c>
      <c r="E43" s="78">
        <v>100</v>
      </c>
      <c r="F43" s="26">
        <f t="shared" si="22"/>
        <v>-1.8524484429525312E-3</v>
      </c>
      <c r="G43" s="26">
        <f t="shared" si="23"/>
        <v>0</v>
      </c>
      <c r="H43" s="72">
        <v>5777864075.8100004</v>
      </c>
      <c r="I43" s="78">
        <v>100</v>
      </c>
      <c r="J43" s="26">
        <f t="shared" si="24"/>
        <v>-5.6971850197948069E-3</v>
      </c>
      <c r="K43" s="26">
        <f t="shared" si="25"/>
        <v>0</v>
      </c>
      <c r="L43" s="72">
        <v>5712799435.7600002</v>
      </c>
      <c r="M43" s="78">
        <v>100</v>
      </c>
      <c r="N43" s="26">
        <f t="shared" si="26"/>
        <v>-1.1261019504145875E-2</v>
      </c>
      <c r="O43" s="26">
        <f t="shared" si="27"/>
        <v>0</v>
      </c>
      <c r="P43" s="72">
        <v>5691601563.29</v>
      </c>
      <c r="Q43" s="78">
        <v>100</v>
      </c>
      <c r="R43" s="26">
        <f t="shared" si="28"/>
        <v>-3.7105928027701212E-3</v>
      </c>
      <c r="S43" s="26">
        <f t="shared" si="29"/>
        <v>0</v>
      </c>
      <c r="T43" s="72">
        <v>5671101685.6999998</v>
      </c>
      <c r="U43" s="78">
        <v>100</v>
      </c>
      <c r="V43" s="26">
        <f t="shared" si="30"/>
        <v>-3.6017766461766006E-3</v>
      </c>
      <c r="W43" s="26">
        <f t="shared" si="31"/>
        <v>0</v>
      </c>
      <c r="X43" s="72">
        <v>5559711328.1099997</v>
      </c>
      <c r="Y43" s="78">
        <v>100</v>
      </c>
      <c r="Z43" s="26">
        <f t="shared" si="32"/>
        <v>-1.9641749304350718E-2</v>
      </c>
      <c r="AA43" s="26">
        <f t="shared" si="33"/>
        <v>0</v>
      </c>
      <c r="AB43" s="72">
        <v>5777252331.8000002</v>
      </c>
      <c r="AC43" s="78">
        <v>100</v>
      </c>
      <c r="AD43" s="26">
        <f t="shared" si="34"/>
        <v>3.9128111308605058E-2</v>
      </c>
      <c r="AE43" s="26">
        <f t="shared" si="35"/>
        <v>0</v>
      </c>
      <c r="AF43" s="72">
        <v>5752325001.8599997</v>
      </c>
      <c r="AG43" s="78">
        <v>100</v>
      </c>
      <c r="AH43" s="26">
        <f t="shared" si="36"/>
        <v>-4.314737959910781E-3</v>
      </c>
      <c r="AI43" s="26">
        <f t="shared" si="37"/>
        <v>0</v>
      </c>
      <c r="AJ43" s="27">
        <f t="shared" si="16"/>
        <v>-1.3689247964370471E-3</v>
      </c>
      <c r="AK43" s="27">
        <f t="shared" si="17"/>
        <v>0</v>
      </c>
      <c r="AL43" s="28">
        <f t="shared" si="18"/>
        <v>-1.0092160877186096E-2</v>
      </c>
      <c r="AM43" s="28">
        <f t="shared" si="19"/>
        <v>0</v>
      </c>
      <c r="AN43" s="29">
        <f t="shared" si="20"/>
        <v>1.736118029975036E-2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299092978.39999998</v>
      </c>
      <c r="C44" s="78">
        <v>1</v>
      </c>
      <c r="D44" s="72">
        <v>299286994.13999999</v>
      </c>
      <c r="E44" s="78">
        <v>1</v>
      </c>
      <c r="F44" s="26">
        <f t="shared" si="22"/>
        <v>6.4868035698430009E-4</v>
      </c>
      <c r="G44" s="26">
        <f t="shared" si="23"/>
        <v>0</v>
      </c>
      <c r="H44" s="72">
        <v>299741910.38</v>
      </c>
      <c r="I44" s="78">
        <v>1</v>
      </c>
      <c r="J44" s="26">
        <f t="shared" si="24"/>
        <v>1.5200000297614321E-3</v>
      </c>
      <c r="K44" s="26">
        <f t="shared" si="25"/>
        <v>0</v>
      </c>
      <c r="L44" s="72">
        <v>299198924.02999997</v>
      </c>
      <c r="M44" s="78">
        <v>1</v>
      </c>
      <c r="N44" s="26">
        <f t="shared" si="26"/>
        <v>-1.8115129422897483E-3</v>
      </c>
      <c r="O44" s="26">
        <f t="shared" si="27"/>
        <v>0</v>
      </c>
      <c r="P44" s="72">
        <v>296838660.75</v>
      </c>
      <c r="Q44" s="78">
        <v>1</v>
      </c>
      <c r="R44" s="26">
        <f t="shared" si="28"/>
        <v>-7.8886088499546658E-3</v>
      </c>
      <c r="S44" s="26">
        <f t="shared" si="29"/>
        <v>0</v>
      </c>
      <c r="T44" s="72">
        <v>297139200.13999999</v>
      </c>
      <c r="U44" s="78">
        <v>1</v>
      </c>
      <c r="V44" s="26">
        <f t="shared" si="30"/>
        <v>1.0124671403672128E-3</v>
      </c>
      <c r="W44" s="26">
        <f t="shared" si="31"/>
        <v>0</v>
      </c>
      <c r="X44" s="72">
        <v>297587103.5</v>
      </c>
      <c r="Y44" s="78">
        <v>1</v>
      </c>
      <c r="Z44" s="26">
        <f t="shared" si="32"/>
        <v>1.507385628651421E-3</v>
      </c>
      <c r="AA44" s="26">
        <f t="shared" si="33"/>
        <v>0</v>
      </c>
      <c r="AB44" s="72">
        <v>298143461.10000002</v>
      </c>
      <c r="AC44" s="78">
        <v>1</v>
      </c>
      <c r="AD44" s="26">
        <f t="shared" si="34"/>
        <v>1.8695622002988575E-3</v>
      </c>
      <c r="AE44" s="26">
        <f t="shared" si="35"/>
        <v>0</v>
      </c>
      <c r="AF44" s="72">
        <v>299596313.58999997</v>
      </c>
      <c r="AG44" s="78">
        <v>1</v>
      </c>
      <c r="AH44" s="26">
        <f t="shared" si="36"/>
        <v>4.8729980011624338E-3</v>
      </c>
      <c r="AI44" s="26">
        <f t="shared" si="37"/>
        <v>0</v>
      </c>
      <c r="AJ44" s="27">
        <f t="shared" si="16"/>
        <v>2.1637144562265545E-4</v>
      </c>
      <c r="AK44" s="27">
        <f t="shared" si="17"/>
        <v>0</v>
      </c>
      <c r="AL44" s="28">
        <f t="shared" si="18"/>
        <v>1.033521188880313E-3</v>
      </c>
      <c r="AM44" s="28">
        <f t="shared" si="19"/>
        <v>0</v>
      </c>
      <c r="AN44" s="29">
        <f t="shared" si="20"/>
        <v>3.7494200634943767E-3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346621657.22000003</v>
      </c>
      <c r="C45" s="78">
        <v>100</v>
      </c>
      <c r="D45" s="72">
        <v>347987788.66000003</v>
      </c>
      <c r="E45" s="78">
        <v>100</v>
      </c>
      <c r="F45" s="26">
        <f t="shared" si="22"/>
        <v>3.9412754845059112E-3</v>
      </c>
      <c r="G45" s="26">
        <f t="shared" si="23"/>
        <v>0</v>
      </c>
      <c r="H45" s="72">
        <v>354912750.73000002</v>
      </c>
      <c r="I45" s="78">
        <v>100</v>
      </c>
      <c r="J45" s="26">
        <f t="shared" si="24"/>
        <v>1.9900014585758921E-2</v>
      </c>
      <c r="K45" s="26">
        <f t="shared" si="25"/>
        <v>0</v>
      </c>
      <c r="L45" s="72">
        <v>344475470.80000001</v>
      </c>
      <c r="M45" s="78">
        <v>100</v>
      </c>
      <c r="N45" s="26">
        <f t="shared" si="26"/>
        <v>-2.9408016219569892E-2</v>
      </c>
      <c r="O45" s="26">
        <f t="shared" si="27"/>
        <v>0</v>
      </c>
      <c r="P45" s="72">
        <v>346214057.22000003</v>
      </c>
      <c r="Q45" s="78">
        <v>100</v>
      </c>
      <c r="R45" s="26">
        <f t="shared" si="28"/>
        <v>5.0470543402186896E-3</v>
      </c>
      <c r="S45" s="26">
        <f t="shared" si="29"/>
        <v>0</v>
      </c>
      <c r="T45" s="72">
        <v>341382385.91000003</v>
      </c>
      <c r="U45" s="78">
        <v>100</v>
      </c>
      <c r="V45" s="26">
        <f t="shared" si="30"/>
        <v>-1.395573405885637E-2</v>
      </c>
      <c r="W45" s="26">
        <f t="shared" si="31"/>
        <v>0</v>
      </c>
      <c r="X45" s="72">
        <v>353597975.13</v>
      </c>
      <c r="Y45" s="78">
        <v>100</v>
      </c>
      <c r="Z45" s="26">
        <f t="shared" si="32"/>
        <v>3.5782716754520584E-2</v>
      </c>
      <c r="AA45" s="26">
        <f t="shared" si="33"/>
        <v>0</v>
      </c>
      <c r="AB45" s="72">
        <v>363685099.97000003</v>
      </c>
      <c r="AC45" s="78">
        <v>100</v>
      </c>
      <c r="AD45" s="26">
        <f t="shared" si="34"/>
        <v>2.8527100123499041E-2</v>
      </c>
      <c r="AE45" s="26">
        <f t="shared" si="35"/>
        <v>0</v>
      </c>
      <c r="AF45" s="72">
        <v>338880716.37</v>
      </c>
      <c r="AG45" s="78">
        <v>100</v>
      </c>
      <c r="AH45" s="26">
        <f t="shared" si="36"/>
        <v>-6.8202914010076596E-2</v>
      </c>
      <c r="AI45" s="26">
        <f t="shared" si="37"/>
        <v>0</v>
      </c>
      <c r="AJ45" s="27">
        <f t="shared" si="16"/>
        <v>-2.2960628749999637E-3</v>
      </c>
      <c r="AK45" s="27">
        <f t="shared" si="17"/>
        <v>0</v>
      </c>
      <c r="AL45" s="28">
        <f t="shared" si="18"/>
        <v>-2.6170666289954351E-2</v>
      </c>
      <c r="AM45" s="28">
        <f t="shared" si="19"/>
        <v>0</v>
      </c>
      <c r="AN45" s="29">
        <f t="shared" si="20"/>
        <v>3.4226705160511267E-2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111968682.53</v>
      </c>
      <c r="C46" s="78">
        <v>1</v>
      </c>
      <c r="D46" s="72">
        <v>111660233.11</v>
      </c>
      <c r="E46" s="78">
        <v>1</v>
      </c>
      <c r="F46" s="26">
        <f t="shared" si="22"/>
        <v>-2.7547829717238861E-3</v>
      </c>
      <c r="G46" s="26">
        <f t="shared" si="23"/>
        <v>0</v>
      </c>
      <c r="H46" s="72">
        <v>111622224.92999999</v>
      </c>
      <c r="I46" s="78">
        <v>1</v>
      </c>
      <c r="J46" s="26">
        <f t="shared" si="24"/>
        <v>-3.4039137248230623E-4</v>
      </c>
      <c r="K46" s="26">
        <f t="shared" si="25"/>
        <v>0</v>
      </c>
      <c r="L46" s="72">
        <v>110777990.33</v>
      </c>
      <c r="M46" s="78">
        <v>1</v>
      </c>
      <c r="N46" s="26">
        <f t="shared" si="26"/>
        <v>-7.563319943939717E-3</v>
      </c>
      <c r="O46" s="26">
        <f t="shared" si="27"/>
        <v>0</v>
      </c>
      <c r="P46" s="72">
        <v>111186799.91</v>
      </c>
      <c r="Q46" s="78">
        <v>1</v>
      </c>
      <c r="R46" s="26">
        <f t="shared" si="28"/>
        <v>3.6903502111040529E-3</v>
      </c>
      <c r="S46" s="26">
        <f t="shared" si="29"/>
        <v>0</v>
      </c>
      <c r="T46" s="72">
        <v>111871229.54000001</v>
      </c>
      <c r="U46" s="78">
        <v>1</v>
      </c>
      <c r="V46" s="26">
        <f t="shared" si="30"/>
        <v>6.1556734302455037E-3</v>
      </c>
      <c r="W46" s="26">
        <f t="shared" si="31"/>
        <v>0</v>
      </c>
      <c r="X46" s="72">
        <v>112104072.86</v>
      </c>
      <c r="Y46" s="78">
        <v>1</v>
      </c>
      <c r="Z46" s="26">
        <f t="shared" si="32"/>
        <v>2.0813512192313821E-3</v>
      </c>
      <c r="AA46" s="26">
        <f t="shared" si="33"/>
        <v>0</v>
      </c>
      <c r="AB46" s="72">
        <v>112873346.17</v>
      </c>
      <c r="AC46" s="78">
        <v>1</v>
      </c>
      <c r="AD46" s="26">
        <f t="shared" si="34"/>
        <v>6.8621352496327347E-3</v>
      </c>
      <c r="AE46" s="26">
        <f t="shared" si="35"/>
        <v>0</v>
      </c>
      <c r="AF46" s="72">
        <v>112326195.34999999</v>
      </c>
      <c r="AG46" s="78">
        <v>1</v>
      </c>
      <c r="AH46" s="26">
        <f t="shared" si="36"/>
        <v>-4.8474758529435001E-3</v>
      </c>
      <c r="AI46" s="26">
        <f t="shared" si="37"/>
        <v>0</v>
      </c>
      <c r="AJ46" s="27">
        <f t="shared" si="16"/>
        <v>4.1044249614053307E-4</v>
      </c>
      <c r="AK46" s="27">
        <f t="shared" si="17"/>
        <v>0</v>
      </c>
      <c r="AL46" s="28">
        <f t="shared" si="18"/>
        <v>5.964184575397889E-3</v>
      </c>
      <c r="AM46" s="28">
        <f t="shared" si="19"/>
        <v>0</v>
      </c>
      <c r="AN46" s="29">
        <f t="shared" si="20"/>
        <v>5.2097538333453581E-3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1431705695.46</v>
      </c>
      <c r="C47" s="78">
        <v>1</v>
      </c>
      <c r="D47" s="72">
        <v>1433114735.5699999</v>
      </c>
      <c r="E47" s="78">
        <v>1</v>
      </c>
      <c r="F47" s="26">
        <f t="shared" si="22"/>
        <v>9.8416882357038995E-4</v>
      </c>
      <c r="G47" s="26">
        <f t="shared" si="23"/>
        <v>0</v>
      </c>
      <c r="H47" s="72">
        <v>1434354765.8099999</v>
      </c>
      <c r="I47" s="78">
        <v>1</v>
      </c>
      <c r="J47" s="26">
        <f t="shared" si="24"/>
        <v>8.6526933902944352E-4</v>
      </c>
      <c r="K47" s="26">
        <f t="shared" si="25"/>
        <v>0</v>
      </c>
      <c r="L47" s="72">
        <v>1432911486.04</v>
      </c>
      <c r="M47" s="78">
        <v>1</v>
      </c>
      <c r="N47" s="26">
        <f t="shared" si="26"/>
        <v>-1.0062223129191758E-3</v>
      </c>
      <c r="O47" s="26">
        <f t="shared" si="27"/>
        <v>0</v>
      </c>
      <c r="P47" s="72">
        <v>1391325974.6500001</v>
      </c>
      <c r="Q47" s="78">
        <v>1</v>
      </c>
      <c r="R47" s="26">
        <f t="shared" si="28"/>
        <v>-2.9021688914592874E-2</v>
      </c>
      <c r="S47" s="26">
        <f t="shared" si="29"/>
        <v>0</v>
      </c>
      <c r="T47" s="72">
        <v>1395686604.02</v>
      </c>
      <c r="U47" s="78">
        <v>1</v>
      </c>
      <c r="V47" s="26">
        <f t="shared" si="30"/>
        <v>3.1341536415266302E-3</v>
      </c>
      <c r="W47" s="26">
        <f t="shared" si="31"/>
        <v>0</v>
      </c>
      <c r="X47" s="72">
        <v>1378348590.6800001</v>
      </c>
      <c r="Y47" s="78">
        <v>1</v>
      </c>
      <c r="Z47" s="26">
        <f t="shared" si="32"/>
        <v>-1.2422569142715268E-2</v>
      </c>
      <c r="AA47" s="26">
        <f t="shared" si="33"/>
        <v>0</v>
      </c>
      <c r="AB47" s="72">
        <v>1392649903.4000001</v>
      </c>
      <c r="AC47" s="78">
        <v>1</v>
      </c>
      <c r="AD47" s="26">
        <f t="shared" si="34"/>
        <v>1.03756863950828E-2</v>
      </c>
      <c r="AE47" s="26">
        <f t="shared" si="35"/>
        <v>0</v>
      </c>
      <c r="AF47" s="72">
        <v>1400606185.5699999</v>
      </c>
      <c r="AG47" s="78">
        <v>1</v>
      </c>
      <c r="AH47" s="26">
        <f t="shared" si="36"/>
        <v>5.7130526132773635E-3</v>
      </c>
      <c r="AI47" s="26">
        <f t="shared" si="37"/>
        <v>0</v>
      </c>
      <c r="AJ47" s="27">
        <f t="shared" si="16"/>
        <v>-2.6722686947175858E-3</v>
      </c>
      <c r="AK47" s="27">
        <f t="shared" si="17"/>
        <v>0</v>
      </c>
      <c r="AL47" s="28">
        <f t="shared" si="18"/>
        <v>-2.2683843235391903E-2</v>
      </c>
      <c r="AM47" s="28">
        <f t="shared" si="19"/>
        <v>0</v>
      </c>
      <c r="AN47" s="29">
        <f t="shared" si="20"/>
        <v>1.2491694450840116E-2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157468149.78999999</v>
      </c>
      <c r="C48" s="78">
        <v>1</v>
      </c>
      <c r="D48" s="72">
        <v>157728141.75</v>
      </c>
      <c r="E48" s="78">
        <v>1</v>
      </c>
      <c r="F48" s="26">
        <f t="shared" si="22"/>
        <v>1.6510764897329042E-3</v>
      </c>
      <c r="G48" s="26">
        <f t="shared" si="23"/>
        <v>0</v>
      </c>
      <c r="H48" s="72">
        <v>157728141.75999999</v>
      </c>
      <c r="I48" s="78">
        <v>1</v>
      </c>
      <c r="J48" s="26">
        <f t="shared" si="24"/>
        <v>6.3400166592381959E-11</v>
      </c>
      <c r="K48" s="26">
        <f t="shared" si="25"/>
        <v>0</v>
      </c>
      <c r="L48" s="72">
        <v>150149949.00999999</v>
      </c>
      <c r="M48" s="78">
        <v>1</v>
      </c>
      <c r="N48" s="26">
        <f t="shared" si="26"/>
        <v>-4.8045914099026282E-2</v>
      </c>
      <c r="O48" s="26">
        <f t="shared" si="27"/>
        <v>0</v>
      </c>
      <c r="P48" s="72">
        <v>150149949</v>
      </c>
      <c r="Q48" s="78">
        <v>1</v>
      </c>
      <c r="R48" s="26">
        <f t="shared" si="28"/>
        <v>-6.6600025702245401E-11</v>
      </c>
      <c r="S48" s="26">
        <f t="shared" si="29"/>
        <v>0</v>
      </c>
      <c r="T48" s="72">
        <v>149974950.31</v>
      </c>
      <c r="U48" s="78">
        <v>1</v>
      </c>
      <c r="V48" s="26">
        <f t="shared" si="30"/>
        <v>-1.1654928367641178E-3</v>
      </c>
      <c r="W48" s="26">
        <f t="shared" si="31"/>
        <v>0</v>
      </c>
      <c r="X48" s="72">
        <v>151051190.91</v>
      </c>
      <c r="Y48" s="78">
        <v>1</v>
      </c>
      <c r="Z48" s="26">
        <f t="shared" si="32"/>
        <v>7.1761357331700526E-3</v>
      </c>
      <c r="AA48" s="26">
        <f t="shared" si="33"/>
        <v>0</v>
      </c>
      <c r="AB48" s="72">
        <v>150971191.47</v>
      </c>
      <c r="AC48" s="78">
        <v>1</v>
      </c>
      <c r="AD48" s="26">
        <f t="shared" si="34"/>
        <v>-5.2961806866960249E-4</v>
      </c>
      <c r="AE48" s="26">
        <f t="shared" si="35"/>
        <v>0</v>
      </c>
      <c r="AF48" s="72">
        <v>150921191.78</v>
      </c>
      <c r="AG48" s="78">
        <v>1</v>
      </c>
      <c r="AH48" s="26">
        <f t="shared" si="36"/>
        <v>-3.3118696032768095E-4</v>
      </c>
      <c r="AI48" s="26">
        <f t="shared" si="37"/>
        <v>0</v>
      </c>
      <c r="AJ48" s="27">
        <f t="shared" si="16"/>
        <v>-5.1556249681355736E-3</v>
      </c>
      <c r="AK48" s="27">
        <f t="shared" si="17"/>
        <v>0</v>
      </c>
      <c r="AL48" s="28">
        <f t="shared" si="18"/>
        <v>-4.3156217365377024E-2</v>
      </c>
      <c r="AM48" s="28">
        <f t="shared" si="19"/>
        <v>0</v>
      </c>
      <c r="AN48" s="29">
        <f t="shared" si="20"/>
        <v>1.7532572309049067E-2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825430837.12</v>
      </c>
      <c r="C49" s="78">
        <v>1</v>
      </c>
      <c r="D49" s="72">
        <v>850192911.03999996</v>
      </c>
      <c r="E49" s="78">
        <v>1</v>
      </c>
      <c r="F49" s="26">
        <f t="shared" si="22"/>
        <v>2.9998968788707951E-2</v>
      </c>
      <c r="G49" s="26">
        <f t="shared" si="23"/>
        <v>0</v>
      </c>
      <c r="H49" s="72">
        <v>861606550.39999998</v>
      </c>
      <c r="I49" s="78">
        <v>1</v>
      </c>
      <c r="J49" s="26">
        <f t="shared" si="24"/>
        <v>1.3424764205618063E-2</v>
      </c>
      <c r="K49" s="26">
        <f t="shared" si="25"/>
        <v>0</v>
      </c>
      <c r="L49" s="72">
        <v>853536900.14999998</v>
      </c>
      <c r="M49" s="78">
        <v>1</v>
      </c>
      <c r="N49" s="26">
        <f t="shared" si="26"/>
        <v>-9.365818129230416E-3</v>
      </c>
      <c r="O49" s="26">
        <f t="shared" si="27"/>
        <v>0</v>
      </c>
      <c r="P49" s="72">
        <v>889202554.53999996</v>
      </c>
      <c r="Q49" s="78">
        <v>1</v>
      </c>
      <c r="R49" s="26">
        <f t="shared" si="28"/>
        <v>4.1785720551427978E-2</v>
      </c>
      <c r="S49" s="26">
        <f t="shared" si="29"/>
        <v>0</v>
      </c>
      <c r="T49" s="72">
        <v>935419334.91999996</v>
      </c>
      <c r="U49" s="78">
        <v>1</v>
      </c>
      <c r="V49" s="26">
        <f t="shared" si="30"/>
        <v>5.19755371192211E-2</v>
      </c>
      <c r="W49" s="26">
        <f t="shared" si="31"/>
        <v>0</v>
      </c>
      <c r="X49" s="72">
        <v>933939383.92999995</v>
      </c>
      <c r="Y49" s="78">
        <v>1</v>
      </c>
      <c r="Z49" s="26">
        <f t="shared" si="32"/>
        <v>-1.5821257213232392E-3</v>
      </c>
      <c r="AA49" s="26">
        <f t="shared" si="33"/>
        <v>0</v>
      </c>
      <c r="AB49" s="72">
        <v>933939383.92999995</v>
      </c>
      <c r="AC49" s="78">
        <v>1</v>
      </c>
      <c r="AD49" s="26">
        <f t="shared" si="34"/>
        <v>0</v>
      </c>
      <c r="AE49" s="26">
        <f t="shared" si="35"/>
        <v>0</v>
      </c>
      <c r="AF49" s="72">
        <v>936003840.04999995</v>
      </c>
      <c r="AG49" s="78">
        <v>1</v>
      </c>
      <c r="AH49" s="26">
        <f t="shared" si="36"/>
        <v>2.2104819172662051E-3</v>
      </c>
      <c r="AI49" s="26">
        <f t="shared" si="37"/>
        <v>0</v>
      </c>
      <c r="AJ49" s="27">
        <f t="shared" si="16"/>
        <v>1.6055941091460954E-2</v>
      </c>
      <c r="AK49" s="27">
        <f t="shared" si="17"/>
        <v>0</v>
      </c>
      <c r="AL49" s="28">
        <f t="shared" si="18"/>
        <v>0.10093112738970221</v>
      </c>
      <c r="AM49" s="28">
        <f t="shared" si="19"/>
        <v>0</v>
      </c>
      <c r="AN49" s="29">
        <f t="shared" si="20"/>
        <v>2.2552881570308794E-2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6825219.2199999997</v>
      </c>
      <c r="C50" s="78">
        <v>100</v>
      </c>
      <c r="D50" s="72">
        <v>6824687.8899999997</v>
      </c>
      <c r="E50" s="78">
        <v>100</v>
      </c>
      <c r="F50" s="26">
        <f t="shared" si="22"/>
        <v>-7.7848048959821471E-5</v>
      </c>
      <c r="G50" s="26">
        <f t="shared" si="23"/>
        <v>0</v>
      </c>
      <c r="H50" s="72">
        <v>6825153.5499999998</v>
      </c>
      <c r="I50" s="78">
        <v>100</v>
      </c>
      <c r="J50" s="26">
        <f t="shared" si="24"/>
        <v>6.8231691691346931E-5</v>
      </c>
      <c r="K50" s="26">
        <f t="shared" si="25"/>
        <v>0</v>
      </c>
      <c r="L50" s="72">
        <v>6771772.0800000001</v>
      </c>
      <c r="M50" s="78">
        <v>100</v>
      </c>
      <c r="N50" s="26">
        <f t="shared" si="26"/>
        <v>-7.8212848412765358E-3</v>
      </c>
      <c r="O50" s="26">
        <f t="shared" si="27"/>
        <v>0</v>
      </c>
      <c r="P50" s="72">
        <v>6772243.21</v>
      </c>
      <c r="Q50" s="78">
        <v>100</v>
      </c>
      <c r="R50" s="26">
        <f t="shared" si="28"/>
        <v>6.9572630979613276E-5</v>
      </c>
      <c r="S50" s="26">
        <f t="shared" si="29"/>
        <v>0</v>
      </c>
      <c r="T50" s="72">
        <v>6772714.04</v>
      </c>
      <c r="U50" s="78">
        <v>100</v>
      </c>
      <c r="V50" s="26">
        <f t="shared" si="30"/>
        <v>6.952349249726288E-5</v>
      </c>
      <c r="W50" s="26">
        <f t="shared" si="31"/>
        <v>0</v>
      </c>
      <c r="X50" s="72">
        <v>6654881.8975145686</v>
      </c>
      <c r="Y50" s="78">
        <v>100</v>
      </c>
      <c r="Z50" s="26">
        <f t="shared" si="32"/>
        <v>-1.7398068453726032E-2</v>
      </c>
      <c r="AA50" s="26">
        <f t="shared" si="33"/>
        <v>0</v>
      </c>
      <c r="AB50" s="72">
        <v>6654408.1900000004</v>
      </c>
      <c r="AC50" s="78">
        <v>100</v>
      </c>
      <c r="AD50" s="26">
        <f t="shared" si="34"/>
        <v>-7.118195662422647E-5</v>
      </c>
      <c r="AE50" s="26">
        <f t="shared" si="35"/>
        <v>0</v>
      </c>
      <c r="AF50" s="72">
        <v>6654054.0102985092</v>
      </c>
      <c r="AG50" s="78">
        <v>100</v>
      </c>
      <c r="AH50" s="26">
        <f t="shared" si="36"/>
        <v>-5.322482351225572E-5</v>
      </c>
      <c r="AI50" s="26">
        <f t="shared" si="37"/>
        <v>0</v>
      </c>
      <c r="AJ50" s="27">
        <f t="shared" si="16"/>
        <v>-3.1517850386163313E-3</v>
      </c>
      <c r="AK50" s="27">
        <f t="shared" si="17"/>
        <v>0</v>
      </c>
      <c r="AL50" s="28">
        <f t="shared" si="18"/>
        <v>-2.5002444427021341E-2</v>
      </c>
      <c r="AM50" s="28">
        <f t="shared" si="19"/>
        <v>0</v>
      </c>
      <c r="AN50" s="29">
        <f t="shared" si="20"/>
        <v>6.374318793341294E-3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1024921766.75</v>
      </c>
      <c r="C51" s="78">
        <v>100</v>
      </c>
      <c r="D51" s="72">
        <v>1022723480.37</v>
      </c>
      <c r="E51" s="78">
        <v>100</v>
      </c>
      <c r="F51" s="26">
        <f t="shared" si="22"/>
        <v>-2.1448333436909078E-3</v>
      </c>
      <c r="G51" s="26">
        <f t="shared" si="23"/>
        <v>0</v>
      </c>
      <c r="H51" s="72">
        <v>1054355163.05</v>
      </c>
      <c r="I51" s="78">
        <v>100</v>
      </c>
      <c r="J51" s="26">
        <f t="shared" si="24"/>
        <v>3.0928871085032939E-2</v>
      </c>
      <c r="K51" s="26">
        <f t="shared" si="25"/>
        <v>0</v>
      </c>
      <c r="L51" s="72">
        <v>1079155982.8900001</v>
      </c>
      <c r="M51" s="78">
        <v>100</v>
      </c>
      <c r="N51" s="26">
        <f t="shared" si="26"/>
        <v>2.3522263378743507E-2</v>
      </c>
      <c r="O51" s="26">
        <f t="shared" si="27"/>
        <v>0</v>
      </c>
      <c r="P51" s="72">
        <v>1121441882.46</v>
      </c>
      <c r="Q51" s="78">
        <v>100</v>
      </c>
      <c r="R51" s="26">
        <f t="shared" si="28"/>
        <v>3.9184233086265709E-2</v>
      </c>
      <c r="S51" s="26">
        <f t="shared" si="29"/>
        <v>0</v>
      </c>
      <c r="T51" s="72">
        <v>1089188765.9100001</v>
      </c>
      <c r="U51" s="78">
        <v>100</v>
      </c>
      <c r="V51" s="26">
        <f t="shared" si="30"/>
        <v>-2.8760399495022754E-2</v>
      </c>
      <c r="W51" s="26">
        <f t="shared" si="31"/>
        <v>0</v>
      </c>
      <c r="X51" s="72">
        <v>1087662983.5999999</v>
      </c>
      <c r="Y51" s="78">
        <v>100</v>
      </c>
      <c r="Z51" s="26">
        <f t="shared" si="32"/>
        <v>-1.4008428637486121E-3</v>
      </c>
      <c r="AA51" s="26">
        <f t="shared" si="33"/>
        <v>0</v>
      </c>
      <c r="AB51" s="72">
        <v>1056484169</v>
      </c>
      <c r="AC51" s="78">
        <v>100</v>
      </c>
      <c r="AD51" s="26">
        <f t="shared" si="34"/>
        <v>-2.8665878190322104E-2</v>
      </c>
      <c r="AE51" s="26">
        <f t="shared" si="35"/>
        <v>0</v>
      </c>
      <c r="AF51" s="72">
        <v>1114615209.3900001</v>
      </c>
      <c r="AG51" s="78">
        <v>100</v>
      </c>
      <c r="AH51" s="26">
        <f t="shared" si="36"/>
        <v>5.5023105973299354E-2</v>
      </c>
      <c r="AI51" s="26">
        <f t="shared" si="37"/>
        <v>0</v>
      </c>
      <c r="AJ51" s="27">
        <f t="shared" si="16"/>
        <v>1.0960814953819642E-2</v>
      </c>
      <c r="AK51" s="27">
        <f t="shared" si="17"/>
        <v>0</v>
      </c>
      <c r="AL51" s="28">
        <f t="shared" si="18"/>
        <v>8.9850023768649173E-2</v>
      </c>
      <c r="AM51" s="28">
        <f t="shared" si="19"/>
        <v>0</v>
      </c>
      <c r="AN51" s="29">
        <f t="shared" si="20"/>
        <v>3.1092439047099307E-2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616880768001.80847</v>
      </c>
      <c r="C52" s="100"/>
      <c r="D52" s="84">
        <f>SUM(D23:D51)</f>
        <v>618846705047.34998</v>
      </c>
      <c r="E52" s="100"/>
      <c r="F52" s="26">
        <f>((D52-B52)/B52)</f>
        <v>3.1868995558242798E-3</v>
      </c>
      <c r="G52" s="26"/>
      <c r="H52" s="84">
        <f>SUM(H23:H51)</f>
        <v>623114112790.91663</v>
      </c>
      <c r="I52" s="100"/>
      <c r="J52" s="26">
        <f>((H52-D52)/D52)</f>
        <v>6.8957428532161885E-3</v>
      </c>
      <c r="K52" s="26"/>
      <c r="L52" s="84">
        <f>SUM(L23:L51)</f>
        <v>622984208577.57007</v>
      </c>
      <c r="M52" s="100"/>
      <c r="N52" s="26">
        <f>((L52-H52)/H52)</f>
        <v>-2.0847580030681546E-4</v>
      </c>
      <c r="O52" s="26"/>
      <c r="P52" s="84">
        <f>SUM(P23:P51)</f>
        <v>622913275884.20752</v>
      </c>
      <c r="Q52" s="100"/>
      <c r="R52" s="26">
        <f>((P52-L52)/L52)</f>
        <v>-1.1385953670399775E-4</v>
      </c>
      <c r="S52" s="26"/>
      <c r="T52" s="84">
        <f>SUM(T23:T51)</f>
        <v>611539800293.32898</v>
      </c>
      <c r="U52" s="100"/>
      <c r="V52" s="26">
        <f>((T52-P52)/P52)</f>
        <v>-1.8258521741624817E-2</v>
      </c>
      <c r="W52" s="26"/>
      <c r="X52" s="84">
        <f>SUM(X23:X51)</f>
        <v>606807349619.41711</v>
      </c>
      <c r="Y52" s="100"/>
      <c r="Z52" s="26">
        <f>((X52-T52)/T52)</f>
        <v>-7.7385816452860716E-3</v>
      </c>
      <c r="AA52" s="26"/>
      <c r="AB52" s="84">
        <f>SUM(AB23:AB51)</f>
        <v>612176111572.45996</v>
      </c>
      <c r="AC52" s="100"/>
      <c r="AD52" s="26">
        <f>((AB52-X52)/X52)</f>
        <v>8.8475559111307316E-3</v>
      </c>
      <c r="AE52" s="26"/>
      <c r="AF52" s="84">
        <f>SUM(AF23:AF51)</f>
        <v>609716601002.41772</v>
      </c>
      <c r="AG52" s="100"/>
      <c r="AH52" s="26">
        <f>((AF52-AB52)/AB52)</f>
        <v>-4.017651985348856E-3</v>
      </c>
      <c r="AI52" s="26"/>
      <c r="AJ52" s="27">
        <f t="shared" si="16"/>
        <v>-1.4258615486374198E-3</v>
      </c>
      <c r="AK52" s="27"/>
      <c r="AL52" s="28">
        <f t="shared" si="18"/>
        <v>-1.4753417882759313E-2</v>
      </c>
      <c r="AM52" s="28"/>
      <c r="AN52" s="29">
        <f t="shared" si="20"/>
        <v>8.6946569005588725E-3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70361179431.330002</v>
      </c>
      <c r="C55" s="81">
        <v>237.13</v>
      </c>
      <c r="D55" s="80">
        <v>70136548259.660004</v>
      </c>
      <c r="E55" s="81">
        <v>237.38</v>
      </c>
      <c r="F55" s="26">
        <f t="shared" ref="F55:F82" si="38">((D55-B55)/B55)</f>
        <v>-3.192544148428185E-3</v>
      </c>
      <c r="G55" s="26">
        <f t="shared" ref="G55:G82" si="39">((E55-C55)/C55)</f>
        <v>1.0542740269050732E-3</v>
      </c>
      <c r="H55" s="80">
        <v>69514302481.399994</v>
      </c>
      <c r="I55" s="81">
        <v>237.53</v>
      </c>
      <c r="J55" s="26">
        <f t="shared" ref="J55:J83" si="40">((H55-D55)/D55)</f>
        <v>-8.8719190450651676E-3</v>
      </c>
      <c r="K55" s="26">
        <f t="shared" ref="K55:K82" si="41">((I55-E55)/E55)</f>
        <v>6.3189822225969197E-4</v>
      </c>
      <c r="L55" s="80">
        <v>69266243217.389999</v>
      </c>
      <c r="M55" s="81">
        <v>237.75</v>
      </c>
      <c r="N55" s="26">
        <f t="shared" ref="N55:N83" si="42">((L55-H55)/H55)</f>
        <v>-3.5684636852447446E-3</v>
      </c>
      <c r="O55" s="26">
        <f t="shared" ref="O55:O82" si="43">((M55-I55)/I55)</f>
        <v>9.2619879594156053E-4</v>
      </c>
      <c r="P55" s="80">
        <v>68892674672.720001</v>
      </c>
      <c r="Q55" s="81">
        <v>237.94</v>
      </c>
      <c r="R55" s="26">
        <f t="shared" ref="R55:R83" si="44">((P55-L55)/L55)</f>
        <v>-5.3932265894306502E-3</v>
      </c>
      <c r="S55" s="26">
        <f t="shared" ref="S55:S82" si="45">((Q55-M55)/M55)</f>
        <v>7.9915878023132584E-4</v>
      </c>
      <c r="T55" s="80">
        <v>67621841296.870003</v>
      </c>
      <c r="U55" s="81">
        <v>238.1</v>
      </c>
      <c r="V55" s="26">
        <f t="shared" ref="V55:V83" si="46">((T55-P55)/P55)</f>
        <v>-1.844656753257427E-2</v>
      </c>
      <c r="W55" s="26">
        <f t="shared" ref="W55:W82" si="47">((U55-Q55)/Q55)</f>
        <v>6.7243842985625197E-4</v>
      </c>
      <c r="X55" s="80">
        <v>66773714843.239998</v>
      </c>
      <c r="Y55" s="81">
        <v>238.26</v>
      </c>
      <c r="Z55" s="26">
        <f t="shared" ref="Z55:Z83" si="48">((X55-T55)/T55)</f>
        <v>-1.2542196979029347E-2</v>
      </c>
      <c r="AA55" s="26">
        <f t="shared" ref="AA55:AA82" si="49">((Y55-U55)/U55)</f>
        <v>6.7198656026878033E-4</v>
      </c>
      <c r="AB55" s="80">
        <v>66684002170.870003</v>
      </c>
      <c r="AC55" s="81">
        <v>238.36</v>
      </c>
      <c r="AD55" s="26">
        <f t="shared" ref="AD55:AD83" si="50">((AB55-X55)/X55)</f>
        <v>-1.3435327445927984E-3</v>
      </c>
      <c r="AE55" s="26">
        <f t="shared" ref="AE55:AE82" si="51">((AC55-Y55)/Y55)</f>
        <v>4.1970956098389463E-4</v>
      </c>
      <c r="AF55" s="80">
        <v>65647507719.129997</v>
      </c>
      <c r="AG55" s="81">
        <v>238.49</v>
      </c>
      <c r="AH55" s="26">
        <f t="shared" ref="AH55:AH83" si="52">((AF55-AB55)/AB55)</f>
        <v>-1.5543374992462344E-2</v>
      </c>
      <c r="AI55" s="26">
        <f t="shared" ref="AI55:AI82" si="53">((AG55-AC55)/AC55)</f>
        <v>5.4539352240306864E-4</v>
      </c>
      <c r="AJ55" s="27">
        <f t="shared" si="16"/>
        <v>-8.6127282146034392E-3</v>
      </c>
      <c r="AK55" s="27">
        <f t="shared" si="17"/>
        <v>7.1513223735620592E-4</v>
      </c>
      <c r="AL55" s="28">
        <f t="shared" si="18"/>
        <v>-6.40042980716794E-2</v>
      </c>
      <c r="AM55" s="28">
        <f t="shared" si="19"/>
        <v>4.6760468447216014E-3</v>
      </c>
      <c r="AN55" s="29">
        <f t="shared" si="20"/>
        <v>6.3050496610414135E-3</v>
      </c>
      <c r="AO55" s="87">
        <f t="shared" si="21"/>
        <v>2.047035160795107E-4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1395114494.8599999</v>
      </c>
      <c r="C56" s="81">
        <v>320.97640000000001</v>
      </c>
      <c r="D56" s="80">
        <v>1394212189.8599999</v>
      </c>
      <c r="E56" s="81">
        <v>320.7688</v>
      </c>
      <c r="F56" s="26">
        <f t="shared" si="38"/>
        <v>-6.4676053709165036E-4</v>
      </c>
      <c r="G56" s="26">
        <f t="shared" si="39"/>
        <v>-6.4677652313383026E-4</v>
      </c>
      <c r="H56" s="80">
        <v>1397199778.0699999</v>
      </c>
      <c r="I56" s="81">
        <v>321.45609999999999</v>
      </c>
      <c r="J56" s="26">
        <f t="shared" si="40"/>
        <v>2.142850443948591E-3</v>
      </c>
      <c r="K56" s="26">
        <f t="shared" si="41"/>
        <v>2.1426647479430459E-3</v>
      </c>
      <c r="L56" s="80">
        <v>1391839061.48</v>
      </c>
      <c r="M56" s="81">
        <v>320.22280000000001</v>
      </c>
      <c r="N56" s="26">
        <f t="shared" si="42"/>
        <v>-3.8367574015827975E-3</v>
      </c>
      <c r="O56" s="26">
        <f t="shared" si="43"/>
        <v>-3.8366047494509691E-3</v>
      </c>
      <c r="P56" s="80">
        <v>1386953984.1800001</v>
      </c>
      <c r="Q56" s="81">
        <v>319.07600000000002</v>
      </c>
      <c r="R56" s="26">
        <f t="shared" si="44"/>
        <v>-3.5098004037948521E-3</v>
      </c>
      <c r="S56" s="26">
        <f t="shared" si="45"/>
        <v>-3.5812565501269263E-3</v>
      </c>
      <c r="T56" s="80">
        <v>1389358125.6199999</v>
      </c>
      <c r="U56" s="81">
        <v>319.62909999999999</v>
      </c>
      <c r="V56" s="26">
        <f t="shared" si="46"/>
        <v>1.7333966861353398E-3</v>
      </c>
      <c r="W56" s="26">
        <f t="shared" si="47"/>
        <v>1.7334428161314927E-3</v>
      </c>
      <c r="X56" s="80">
        <v>1369524926.8699999</v>
      </c>
      <c r="Y56" s="81">
        <v>318.58440000000002</v>
      </c>
      <c r="Z56" s="26">
        <f t="shared" si="48"/>
        <v>-1.427508025776252E-2</v>
      </c>
      <c r="AA56" s="26">
        <f t="shared" si="49"/>
        <v>-3.268475867810464E-3</v>
      </c>
      <c r="AB56" s="80">
        <v>1371968427.8900001</v>
      </c>
      <c r="AC56" s="81">
        <v>319.15280000000001</v>
      </c>
      <c r="AD56" s="26">
        <f t="shared" si="50"/>
        <v>1.7841960902345556E-3</v>
      </c>
      <c r="AE56" s="26">
        <f t="shared" si="51"/>
        <v>1.7841426008304137E-3</v>
      </c>
      <c r="AF56" s="80">
        <v>1374587345.6700001</v>
      </c>
      <c r="AG56" s="81">
        <v>319.73869999999999</v>
      </c>
      <c r="AH56" s="26">
        <f t="shared" si="52"/>
        <v>1.9088761277310877E-3</v>
      </c>
      <c r="AI56" s="26">
        <f t="shared" si="53"/>
        <v>1.8357977746082158E-3</v>
      </c>
      <c r="AJ56" s="27">
        <f t="shared" si="16"/>
        <v>-1.8373849065227807E-3</v>
      </c>
      <c r="AK56" s="27">
        <f t="shared" si="17"/>
        <v>-4.7963321887612771E-4</v>
      </c>
      <c r="AL56" s="28">
        <f t="shared" si="18"/>
        <v>-1.4075937890035556E-2</v>
      </c>
      <c r="AM56" s="28">
        <f t="shared" si="19"/>
        <v>-3.2113472382600942E-3</v>
      </c>
      <c r="AN56" s="29">
        <f t="shared" si="20"/>
        <v>5.5889098258362514E-3</v>
      </c>
      <c r="AO56" s="87">
        <f t="shared" si="21"/>
        <v>2.6980140622769053E-3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48656407697.809998</v>
      </c>
      <c r="C57" s="80">
        <v>1427.31</v>
      </c>
      <c r="D57" s="80">
        <v>51258197644.760002</v>
      </c>
      <c r="E57" s="80">
        <v>1430.01</v>
      </c>
      <c r="F57" s="26">
        <f t="shared" si="38"/>
        <v>5.3472709352258861E-2</v>
      </c>
      <c r="G57" s="26">
        <f t="shared" si="39"/>
        <v>1.8916703449145915E-3</v>
      </c>
      <c r="H57" s="80">
        <v>52228480653.32</v>
      </c>
      <c r="I57" s="80">
        <v>1432.71</v>
      </c>
      <c r="J57" s="26">
        <f t="shared" si="40"/>
        <v>1.8929323564680335E-2</v>
      </c>
      <c r="K57" s="26">
        <f t="shared" si="41"/>
        <v>1.8880986846246148E-3</v>
      </c>
      <c r="L57" s="80">
        <v>52441471022.360001</v>
      </c>
      <c r="M57" s="80">
        <v>1435.7</v>
      </c>
      <c r="N57" s="26">
        <f t="shared" si="42"/>
        <v>4.0780502587042383E-3</v>
      </c>
      <c r="O57" s="26">
        <f t="shared" si="43"/>
        <v>2.0869540939897182E-3</v>
      </c>
      <c r="P57" s="80">
        <v>53677160047.760002</v>
      </c>
      <c r="Q57" s="80">
        <v>1438.05</v>
      </c>
      <c r="R57" s="26">
        <f t="shared" si="44"/>
        <v>2.356320296341665E-2</v>
      </c>
      <c r="S57" s="26">
        <f t="shared" si="45"/>
        <v>1.6368322072855812E-3</v>
      </c>
      <c r="T57" s="80">
        <v>55294577877.660004</v>
      </c>
      <c r="U57" s="80">
        <v>1441.09</v>
      </c>
      <c r="V57" s="26">
        <f t="shared" si="46"/>
        <v>3.0132328693635829E-2</v>
      </c>
      <c r="W57" s="26">
        <f t="shared" si="47"/>
        <v>2.1139737839435094E-3</v>
      </c>
      <c r="X57" s="80">
        <v>58070422958.540001</v>
      </c>
      <c r="Y57" s="80">
        <v>1444.4</v>
      </c>
      <c r="Z57" s="26">
        <f t="shared" si="48"/>
        <v>5.0201035751129011E-2</v>
      </c>
      <c r="AA57" s="26">
        <f t="shared" si="49"/>
        <v>2.2968725062280449E-3</v>
      </c>
      <c r="AB57" s="80">
        <v>59891939285.5</v>
      </c>
      <c r="AC57" s="80">
        <v>1447.4</v>
      </c>
      <c r="AD57" s="26">
        <f t="shared" si="50"/>
        <v>3.1367368001787937E-2</v>
      </c>
      <c r="AE57" s="26">
        <f t="shared" si="51"/>
        <v>2.0769869842148987E-3</v>
      </c>
      <c r="AF57" s="80">
        <v>61280786051.019997</v>
      </c>
      <c r="AG57" s="80">
        <v>1450.11</v>
      </c>
      <c r="AH57" s="26">
        <f t="shared" si="52"/>
        <v>2.3189210135599003E-2</v>
      </c>
      <c r="AI57" s="26">
        <f t="shared" si="53"/>
        <v>1.8723227856845439E-3</v>
      </c>
      <c r="AJ57" s="27">
        <f t="shared" si="16"/>
        <v>2.9366653590151479E-2</v>
      </c>
      <c r="AK57" s="27">
        <f t="shared" si="17"/>
        <v>1.9829639238606875E-3</v>
      </c>
      <c r="AL57" s="28">
        <f t="shared" si="18"/>
        <v>0.19553142456784331</v>
      </c>
      <c r="AM57" s="28">
        <f t="shared" si="19"/>
        <v>1.4055845763316277E-2</v>
      </c>
      <c r="AN57" s="29">
        <f t="shared" si="20"/>
        <v>1.6213110586733484E-2</v>
      </c>
      <c r="AO57" s="87">
        <f t="shared" si="21"/>
        <v>2.0168540946338313E-4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626607036.78999996</v>
      </c>
      <c r="C58" s="80">
        <v>1.0206</v>
      </c>
      <c r="D58" s="80">
        <v>628663560.27999997</v>
      </c>
      <c r="E58" s="80">
        <v>1.0239</v>
      </c>
      <c r="F58" s="26">
        <f t="shared" si="38"/>
        <v>3.2819987157106079E-3</v>
      </c>
      <c r="G58" s="26">
        <f t="shared" si="39"/>
        <v>3.2333921222810905E-3</v>
      </c>
      <c r="H58" s="80">
        <v>631705231.46000004</v>
      </c>
      <c r="I58" s="80">
        <v>1.0253000000000001</v>
      </c>
      <c r="J58" s="26">
        <f t="shared" si="40"/>
        <v>4.8383131649070597E-3</v>
      </c>
      <c r="K58" s="26">
        <f t="shared" si="41"/>
        <v>1.3673210274441525E-3</v>
      </c>
      <c r="L58" s="80">
        <v>633822954.55999994</v>
      </c>
      <c r="M58" s="80">
        <v>1.0286999999999999</v>
      </c>
      <c r="N58" s="26">
        <f t="shared" si="42"/>
        <v>3.3523912649977795E-3</v>
      </c>
      <c r="O58" s="26">
        <f t="shared" si="43"/>
        <v>3.3161026041157197E-3</v>
      </c>
      <c r="P58" s="80">
        <v>635119671.44000006</v>
      </c>
      <c r="Q58" s="80">
        <v>1.0306999999999999</v>
      </c>
      <c r="R58" s="26">
        <f t="shared" si="44"/>
        <v>2.0458660745417395E-3</v>
      </c>
      <c r="S58" s="26">
        <f t="shared" si="45"/>
        <v>1.944201419267038E-3</v>
      </c>
      <c r="T58" s="80">
        <v>636243842.89999998</v>
      </c>
      <c r="U58" s="80">
        <v>1.0325</v>
      </c>
      <c r="V58" s="26">
        <f t="shared" si="46"/>
        <v>1.770015180684133E-3</v>
      </c>
      <c r="W58" s="26">
        <f t="shared" si="47"/>
        <v>1.7463859512952594E-3</v>
      </c>
      <c r="X58" s="80">
        <v>636003521.47000003</v>
      </c>
      <c r="Y58" s="80">
        <v>1.0347999999999999</v>
      </c>
      <c r="Z58" s="26">
        <f t="shared" si="48"/>
        <v>-3.7771906586091627E-4</v>
      </c>
      <c r="AA58" s="26">
        <f t="shared" si="49"/>
        <v>2.227602905568977E-3</v>
      </c>
      <c r="AB58" s="80">
        <v>636003521.47000003</v>
      </c>
      <c r="AC58" s="352">
        <v>1.0347999999999999</v>
      </c>
      <c r="AD58" s="26">
        <f t="shared" si="50"/>
        <v>0</v>
      </c>
      <c r="AE58" s="26">
        <f t="shared" si="51"/>
        <v>0</v>
      </c>
      <c r="AF58" s="80">
        <v>638133139.47000003</v>
      </c>
      <c r="AG58" s="352">
        <v>1.0383</v>
      </c>
      <c r="AH58" s="26">
        <f t="shared" si="52"/>
        <v>3.3484374348711102E-3</v>
      </c>
      <c r="AI58" s="26">
        <f t="shared" si="53"/>
        <v>3.382296095863992E-3</v>
      </c>
      <c r="AJ58" s="27">
        <f t="shared" si="16"/>
        <v>2.2824128462314392E-3</v>
      </c>
      <c r="AK58" s="27">
        <f t="shared" si="17"/>
        <v>2.1521627657295284E-3</v>
      </c>
      <c r="AL58" s="28">
        <f t="shared" si="18"/>
        <v>1.5063031784095151E-2</v>
      </c>
      <c r="AM58" s="28">
        <f t="shared" si="19"/>
        <v>1.4063873425139142E-2</v>
      </c>
      <c r="AN58" s="29">
        <f t="shared" si="20"/>
        <v>1.7895440968864601E-3</v>
      </c>
      <c r="AO58" s="87">
        <f t="shared" si="21"/>
        <v>1.1648676174055377E-3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2895015829.0900002</v>
      </c>
      <c r="C59" s="80">
        <v>3513.52</v>
      </c>
      <c r="D59" s="80">
        <v>2898478018.1199999</v>
      </c>
      <c r="E59" s="80">
        <v>3517.43</v>
      </c>
      <c r="F59" s="26">
        <f t="shared" si="38"/>
        <v>1.1959136786785772E-3</v>
      </c>
      <c r="G59" s="26">
        <f t="shared" si="39"/>
        <v>1.1128440993646983E-3</v>
      </c>
      <c r="H59" s="80">
        <v>2902576874.3499999</v>
      </c>
      <c r="I59" s="80">
        <v>3521.45</v>
      </c>
      <c r="J59" s="26">
        <f t="shared" si="40"/>
        <v>1.4141408713041074E-3</v>
      </c>
      <c r="K59" s="26">
        <f t="shared" si="41"/>
        <v>1.1428798867354807E-3</v>
      </c>
      <c r="L59" s="80">
        <v>2905212806.6300001</v>
      </c>
      <c r="M59" s="80">
        <v>3525.45</v>
      </c>
      <c r="N59" s="26">
        <f t="shared" si="42"/>
        <v>9.0813521712168187E-4</v>
      </c>
      <c r="O59" s="26">
        <f t="shared" si="43"/>
        <v>1.135895724772466E-3</v>
      </c>
      <c r="P59" s="80">
        <v>2881475155.3699999</v>
      </c>
      <c r="Q59" s="80">
        <v>3528.85</v>
      </c>
      <c r="R59" s="26">
        <f t="shared" si="44"/>
        <v>-8.1707099754718213E-3</v>
      </c>
      <c r="S59" s="26">
        <f t="shared" si="45"/>
        <v>9.6441589017007506E-4</v>
      </c>
      <c r="T59" s="80">
        <v>2884972436</v>
      </c>
      <c r="U59" s="80">
        <v>3533.64</v>
      </c>
      <c r="V59" s="26">
        <f t="shared" si="46"/>
        <v>1.2137118806950259E-3</v>
      </c>
      <c r="W59" s="26">
        <f t="shared" si="47"/>
        <v>1.3573827167490723E-3</v>
      </c>
      <c r="X59" s="80">
        <v>2890826150.75</v>
      </c>
      <c r="Y59" s="80">
        <v>3537.83</v>
      </c>
      <c r="Z59" s="26">
        <f t="shared" si="48"/>
        <v>2.0290366302827302E-3</v>
      </c>
      <c r="AA59" s="26">
        <f t="shared" si="49"/>
        <v>1.1857461427876225E-3</v>
      </c>
      <c r="AB59" s="80">
        <v>2893572044.29</v>
      </c>
      <c r="AC59" s="80">
        <v>3543.07</v>
      </c>
      <c r="AD59" s="26">
        <f t="shared" si="50"/>
        <v>9.4986463965934559E-4</v>
      </c>
      <c r="AE59" s="26">
        <f t="shared" si="51"/>
        <v>1.4811339154227978E-3</v>
      </c>
      <c r="AF59" s="80">
        <v>2898673864.4499998</v>
      </c>
      <c r="AG59" s="80">
        <v>3547.63</v>
      </c>
      <c r="AH59" s="26">
        <f t="shared" si="52"/>
        <v>1.7631564315350194E-3</v>
      </c>
      <c r="AI59" s="26">
        <f t="shared" si="53"/>
        <v>1.2870194492346878E-3</v>
      </c>
      <c r="AJ59" s="27">
        <f t="shared" si="16"/>
        <v>1.6290617172558318E-4</v>
      </c>
      <c r="AK59" s="27">
        <f t="shared" si="17"/>
        <v>1.2084147281546127E-3</v>
      </c>
      <c r="AL59" s="28">
        <f t="shared" si="18"/>
        <v>6.7568678725724076E-5</v>
      </c>
      <c r="AM59" s="28">
        <f t="shared" si="19"/>
        <v>8.5858140744805942E-3</v>
      </c>
      <c r="AN59" s="29">
        <f t="shared" si="20"/>
        <v>3.3891414263036374E-3</v>
      </c>
      <c r="AO59" s="87">
        <f t="shared" si="21"/>
        <v>1.6101587454355916E-4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140943732041.57999</v>
      </c>
      <c r="C60" s="80">
        <v>1.9877</v>
      </c>
      <c r="D60" s="80">
        <v>134447829111.45</v>
      </c>
      <c r="E60" s="80">
        <v>1.99</v>
      </c>
      <c r="F60" s="26">
        <f t="shared" si="38"/>
        <v>-4.6088625836966095E-2</v>
      </c>
      <c r="G60" s="26">
        <f t="shared" si="39"/>
        <v>1.1571162650299183E-3</v>
      </c>
      <c r="H60" s="80">
        <v>127423515172.03999</v>
      </c>
      <c r="I60" s="80">
        <v>1.9923</v>
      </c>
      <c r="J60" s="26">
        <f t="shared" si="40"/>
        <v>-5.224564789058235E-2</v>
      </c>
      <c r="K60" s="26">
        <f t="shared" si="41"/>
        <v>1.1557788944723461E-3</v>
      </c>
      <c r="L60" s="80">
        <v>126701950084.69</v>
      </c>
      <c r="M60" s="80">
        <v>1.9945999999999999</v>
      </c>
      <c r="N60" s="26">
        <f t="shared" si="42"/>
        <v>-5.6627309831766507E-3</v>
      </c>
      <c r="O60" s="26">
        <f t="shared" si="43"/>
        <v>1.1544446117552421E-3</v>
      </c>
      <c r="P60" s="80">
        <v>127214537873.72</v>
      </c>
      <c r="Q60" s="80">
        <v>1.9964999999999999</v>
      </c>
      <c r="R60" s="26">
        <f t="shared" si="44"/>
        <v>4.0456187824052855E-3</v>
      </c>
      <c r="S60" s="26">
        <f t="shared" si="45"/>
        <v>9.5257194424948008E-4</v>
      </c>
      <c r="T60" s="80">
        <v>130374210941.3</v>
      </c>
      <c r="U60" s="80">
        <v>1.9982</v>
      </c>
      <c r="V60" s="26">
        <f t="shared" si="46"/>
        <v>2.483735837421713E-2</v>
      </c>
      <c r="W60" s="26">
        <f t="shared" si="47"/>
        <v>8.5149010768847228E-4</v>
      </c>
      <c r="X60" s="80">
        <v>127447781665.53</v>
      </c>
      <c r="Y60" s="80">
        <v>2.0002</v>
      </c>
      <c r="Z60" s="26">
        <f t="shared" si="48"/>
        <v>-2.2446381494018067E-2</v>
      </c>
      <c r="AA60" s="26">
        <f t="shared" si="49"/>
        <v>1.0009008107296575E-3</v>
      </c>
      <c r="AB60" s="80">
        <v>127158742290.64</v>
      </c>
      <c r="AC60" s="80">
        <v>2.0024000000000002</v>
      </c>
      <c r="AD60" s="26">
        <f t="shared" si="50"/>
        <v>-2.2679043221681596E-3</v>
      </c>
      <c r="AE60" s="26">
        <f t="shared" si="51"/>
        <v>1.099890010999001E-3</v>
      </c>
      <c r="AF60" s="80">
        <v>130428569115.61</v>
      </c>
      <c r="AG60" s="80">
        <v>2.0045999999999999</v>
      </c>
      <c r="AH60" s="26">
        <f t="shared" si="52"/>
        <v>2.5714526316219229E-2</v>
      </c>
      <c r="AI60" s="26">
        <f t="shared" si="53"/>
        <v>1.0986815821013571E-3</v>
      </c>
      <c r="AJ60" s="27">
        <f t="shared" si="16"/>
        <v>-9.2642233817587082E-3</v>
      </c>
      <c r="AK60" s="27">
        <f t="shared" si="17"/>
        <v>1.0588592783781843E-3</v>
      </c>
      <c r="AL60" s="28">
        <f t="shared" si="18"/>
        <v>-2.9894569681063774E-2</v>
      </c>
      <c r="AM60" s="28">
        <f t="shared" si="19"/>
        <v>7.3366834170854002E-3</v>
      </c>
      <c r="AN60" s="29">
        <f t="shared" si="20"/>
        <v>2.9283614863938313E-2</v>
      </c>
      <c r="AO60" s="87">
        <f t="shared" si="21"/>
        <v>1.1282850107298413E-4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10163783189.27</v>
      </c>
      <c r="C61" s="81">
        <v>1</v>
      </c>
      <c r="D61" s="80">
        <v>10120541485.51</v>
      </c>
      <c r="E61" s="81">
        <v>1</v>
      </c>
      <c r="F61" s="26">
        <f t="shared" si="38"/>
        <v>-4.2544889983142193E-3</v>
      </c>
      <c r="G61" s="26">
        <f t="shared" si="39"/>
        <v>0</v>
      </c>
      <c r="H61" s="80">
        <v>10082168341.52</v>
      </c>
      <c r="I61" s="81">
        <v>1</v>
      </c>
      <c r="J61" s="26">
        <f t="shared" si="40"/>
        <v>-3.7916097715660962E-3</v>
      </c>
      <c r="K61" s="26">
        <f t="shared" si="41"/>
        <v>0</v>
      </c>
      <c r="L61" s="80">
        <v>10119532320.4</v>
      </c>
      <c r="M61" s="81">
        <v>1</v>
      </c>
      <c r="N61" s="26">
        <f t="shared" si="42"/>
        <v>3.7059467382753617E-3</v>
      </c>
      <c r="O61" s="26">
        <f t="shared" si="43"/>
        <v>0</v>
      </c>
      <c r="P61" s="80">
        <v>10121661947.790001</v>
      </c>
      <c r="Q61" s="81">
        <v>1</v>
      </c>
      <c r="R61" s="26">
        <f t="shared" si="44"/>
        <v>2.1044721461170433E-4</v>
      </c>
      <c r="S61" s="26">
        <f t="shared" si="45"/>
        <v>0</v>
      </c>
      <c r="T61" s="80">
        <v>10139901931.99</v>
      </c>
      <c r="U61" s="81">
        <v>1</v>
      </c>
      <c r="V61" s="26">
        <f t="shared" si="46"/>
        <v>1.8020740362684644E-3</v>
      </c>
      <c r="W61" s="26">
        <f t="shared" si="47"/>
        <v>0</v>
      </c>
      <c r="X61" s="80">
        <v>10134574072.41</v>
      </c>
      <c r="Y61" s="81">
        <v>1</v>
      </c>
      <c r="Z61" s="26">
        <f t="shared" si="48"/>
        <v>-5.2543502054899142E-4</v>
      </c>
      <c r="AA61" s="26">
        <f t="shared" si="49"/>
        <v>0</v>
      </c>
      <c r="AB61" s="80">
        <v>10076951729.469999</v>
      </c>
      <c r="AC61" s="81">
        <v>1</v>
      </c>
      <c r="AD61" s="26">
        <f t="shared" si="50"/>
        <v>-5.6857192545337974E-3</v>
      </c>
      <c r="AE61" s="26">
        <f t="shared" si="51"/>
        <v>0</v>
      </c>
      <c r="AF61" s="80">
        <v>10093335349.85</v>
      </c>
      <c r="AG61" s="81">
        <v>1</v>
      </c>
      <c r="AH61" s="26">
        <f t="shared" si="52"/>
        <v>1.6258508346415161E-3</v>
      </c>
      <c r="AI61" s="26">
        <f t="shared" si="53"/>
        <v>0</v>
      </c>
      <c r="AJ61" s="27">
        <f t="shared" si="16"/>
        <v>-8.641167776457572E-4</v>
      </c>
      <c r="AK61" s="27">
        <f t="shared" si="17"/>
        <v>0</v>
      </c>
      <c r="AL61" s="28">
        <f t="shared" si="18"/>
        <v>-2.6882094894776138E-3</v>
      </c>
      <c r="AM61" s="28">
        <f t="shared" si="19"/>
        <v>0</v>
      </c>
      <c r="AN61" s="29">
        <f t="shared" si="20"/>
        <v>3.3546572164956812E-3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4038913487.6199999</v>
      </c>
      <c r="C62" s="81">
        <v>22.3523</v>
      </c>
      <c r="D62" s="80">
        <v>4038984889.21</v>
      </c>
      <c r="E62" s="81">
        <v>22.374300000000002</v>
      </c>
      <c r="F62" s="26">
        <f t="shared" si="38"/>
        <v>1.7678415301296095E-5</v>
      </c>
      <c r="G62" s="26">
        <f t="shared" si="39"/>
        <v>9.8423875842763462E-4</v>
      </c>
      <c r="H62" s="80">
        <v>4057348337.6900001</v>
      </c>
      <c r="I62" s="81">
        <v>22.3965</v>
      </c>
      <c r="J62" s="26">
        <f t="shared" si="40"/>
        <v>4.5465504288112833E-3</v>
      </c>
      <c r="K62" s="26">
        <f t="shared" si="41"/>
        <v>9.9220981215045819E-4</v>
      </c>
      <c r="L62" s="80">
        <v>4065115178.2399998</v>
      </c>
      <c r="M62" s="81">
        <v>22.4178</v>
      </c>
      <c r="N62" s="26">
        <f t="shared" si="42"/>
        <v>1.9142651563463409E-3</v>
      </c>
      <c r="O62" s="26">
        <f t="shared" si="43"/>
        <v>9.5104145737057567E-4</v>
      </c>
      <c r="P62" s="80">
        <v>4078107712.6700001</v>
      </c>
      <c r="Q62" s="81">
        <v>22.438199999999998</v>
      </c>
      <c r="R62" s="26">
        <f t="shared" si="44"/>
        <v>3.1961048728822122E-3</v>
      </c>
      <c r="S62" s="26">
        <f t="shared" si="45"/>
        <v>9.0999116773272319E-4</v>
      </c>
      <c r="T62" s="80">
        <v>4083917083.9299998</v>
      </c>
      <c r="U62" s="81">
        <v>22.467300000000002</v>
      </c>
      <c r="V62" s="26">
        <f t="shared" si="46"/>
        <v>1.4245261943305236E-3</v>
      </c>
      <c r="W62" s="26">
        <f t="shared" si="47"/>
        <v>1.29689547289904E-3</v>
      </c>
      <c r="X62" s="80">
        <v>4058343010.8400002</v>
      </c>
      <c r="Y62" s="81">
        <v>22.490600000000001</v>
      </c>
      <c r="Z62" s="26">
        <f t="shared" si="48"/>
        <v>-6.2621430759777948E-3</v>
      </c>
      <c r="AA62" s="26">
        <f t="shared" si="49"/>
        <v>1.0370627534238197E-3</v>
      </c>
      <c r="AB62" s="80">
        <v>4047930661.1700001</v>
      </c>
      <c r="AC62" s="81">
        <v>22.540800000000001</v>
      </c>
      <c r="AD62" s="26">
        <f t="shared" si="50"/>
        <v>-2.565665258502858E-3</v>
      </c>
      <c r="AE62" s="26">
        <f t="shared" si="51"/>
        <v>2.232043609330131E-3</v>
      </c>
      <c r="AF62" s="80">
        <v>4086101007.3899999</v>
      </c>
      <c r="AG62" s="81">
        <v>22.576499999999999</v>
      </c>
      <c r="AH62" s="26">
        <f t="shared" si="52"/>
        <v>9.4295948757598443E-3</v>
      </c>
      <c r="AI62" s="26">
        <f t="shared" si="53"/>
        <v>1.5837947189096442E-3</v>
      </c>
      <c r="AJ62" s="27">
        <f t="shared" si="16"/>
        <v>1.4626139511188562E-3</v>
      </c>
      <c r="AK62" s="27">
        <f t="shared" si="17"/>
        <v>1.2484097187805035E-3</v>
      </c>
      <c r="AL62" s="28">
        <f t="shared" si="18"/>
        <v>1.1665336581443721E-2</v>
      </c>
      <c r="AM62" s="28">
        <f t="shared" si="19"/>
        <v>9.0371542349927236E-3</v>
      </c>
      <c r="AN62" s="29">
        <f t="shared" si="20"/>
        <v>4.6931655892568152E-3</v>
      </c>
      <c r="AO62" s="87">
        <f t="shared" si="21"/>
        <v>4.5754263253440362E-4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466325364.38</v>
      </c>
      <c r="C63" s="81">
        <v>2.1113</v>
      </c>
      <c r="D63" s="80">
        <v>465333208</v>
      </c>
      <c r="E63" s="81">
        <v>2.1080999999999999</v>
      </c>
      <c r="F63" s="26">
        <f t="shared" si="38"/>
        <v>-2.1276054355720293E-3</v>
      </c>
      <c r="G63" s="26">
        <f t="shared" si="39"/>
        <v>-1.5156538625491838E-3</v>
      </c>
      <c r="H63" s="80">
        <v>464918338.04000002</v>
      </c>
      <c r="I63" s="81">
        <v>2.1063000000000001</v>
      </c>
      <c r="J63" s="26">
        <f t="shared" si="40"/>
        <v>-8.9155459543299677E-4</v>
      </c>
      <c r="K63" s="26">
        <f t="shared" si="41"/>
        <v>-8.5384943788235944E-4</v>
      </c>
      <c r="L63" s="80">
        <v>463046516.06999999</v>
      </c>
      <c r="M63" s="81">
        <v>2.1103000000000001</v>
      </c>
      <c r="N63" s="26">
        <f t="shared" si="42"/>
        <v>-4.0261306488602808E-3</v>
      </c>
      <c r="O63" s="26">
        <f t="shared" si="43"/>
        <v>1.8990647106300164E-3</v>
      </c>
      <c r="P63" s="80">
        <v>463032962.79000002</v>
      </c>
      <c r="Q63" s="81">
        <v>2.1101999999999999</v>
      </c>
      <c r="R63" s="26">
        <f t="shared" si="44"/>
        <v>-2.9269802340813862E-5</v>
      </c>
      <c r="S63" s="26">
        <f t="shared" si="45"/>
        <v>-4.7386627493821271E-5</v>
      </c>
      <c r="T63" s="80">
        <v>460747273.41000003</v>
      </c>
      <c r="U63" s="81">
        <v>2.1061000000000001</v>
      </c>
      <c r="V63" s="26">
        <f t="shared" si="46"/>
        <v>-4.9363426876298374E-3</v>
      </c>
      <c r="W63" s="26">
        <f t="shared" si="47"/>
        <v>-1.9429437967964035E-3</v>
      </c>
      <c r="X63" s="80">
        <v>460795814.43000001</v>
      </c>
      <c r="Y63" s="81">
        <v>2.1061999999999999</v>
      </c>
      <c r="Z63" s="26">
        <f t="shared" si="48"/>
        <v>1.0535281010070411E-4</v>
      </c>
      <c r="AA63" s="26">
        <f t="shared" si="49"/>
        <v>4.7481126252204046E-5</v>
      </c>
      <c r="AB63" s="80">
        <v>460038638.93000001</v>
      </c>
      <c r="AC63" s="81">
        <v>2.1027999999999998</v>
      </c>
      <c r="AD63" s="26">
        <f t="shared" si="50"/>
        <v>-1.6431909238078016E-3</v>
      </c>
      <c r="AE63" s="26">
        <f t="shared" si="51"/>
        <v>-1.6142816446681558E-3</v>
      </c>
      <c r="AF63" s="80">
        <v>462245564.82999998</v>
      </c>
      <c r="AG63" s="81">
        <v>2.1172</v>
      </c>
      <c r="AH63" s="26">
        <f t="shared" si="52"/>
        <v>4.7972620411473408E-3</v>
      </c>
      <c r="AI63" s="26">
        <f t="shared" si="53"/>
        <v>6.8480121742439566E-3</v>
      </c>
      <c r="AJ63" s="27">
        <f t="shared" si="16"/>
        <v>-1.0939349052994643E-3</v>
      </c>
      <c r="AK63" s="27">
        <f t="shared" si="17"/>
        <v>3.5255533021703162E-4</v>
      </c>
      <c r="AL63" s="28">
        <f t="shared" si="18"/>
        <v>-6.6353381123833667E-3</v>
      </c>
      <c r="AM63" s="28">
        <f t="shared" si="19"/>
        <v>4.3166832692946768E-3</v>
      </c>
      <c r="AN63" s="29">
        <f t="shared" si="20"/>
        <v>2.9773187468090504E-3</v>
      </c>
      <c r="AO63" s="87">
        <f t="shared" si="21"/>
        <v>2.9012080413931027E-3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23096671538.779999</v>
      </c>
      <c r="C64" s="81">
        <v>316.97000000000003</v>
      </c>
      <c r="D64" s="80">
        <v>23108115471.07</v>
      </c>
      <c r="E64" s="81">
        <v>317.32</v>
      </c>
      <c r="F64" s="26">
        <f t="shared" si="38"/>
        <v>4.9547971753359412E-4</v>
      </c>
      <c r="G64" s="26">
        <f t="shared" si="39"/>
        <v>1.104205445310174E-3</v>
      </c>
      <c r="H64" s="80">
        <v>23183188202.380001</v>
      </c>
      <c r="I64" s="81">
        <v>317.67</v>
      </c>
      <c r="J64" s="26">
        <f t="shared" si="40"/>
        <v>3.2487604367386867E-3</v>
      </c>
      <c r="K64" s="26">
        <f t="shared" si="41"/>
        <v>1.1029875204841256E-3</v>
      </c>
      <c r="L64" s="80">
        <v>23111674135.990002</v>
      </c>
      <c r="M64" s="81">
        <v>318.01</v>
      </c>
      <c r="N64" s="26">
        <f t="shared" si="42"/>
        <v>-3.0847382062255662E-3</v>
      </c>
      <c r="O64" s="26">
        <f t="shared" si="43"/>
        <v>1.0702930714262442E-3</v>
      </c>
      <c r="P64" s="80">
        <v>22906994408.209999</v>
      </c>
      <c r="Q64" s="81">
        <v>318.29000000000002</v>
      </c>
      <c r="R64" s="26">
        <f t="shared" si="44"/>
        <v>-8.856118625403725E-3</v>
      </c>
      <c r="S64" s="26">
        <f t="shared" si="45"/>
        <v>8.8047545674673617E-4</v>
      </c>
      <c r="T64" s="80">
        <v>22652956042.419998</v>
      </c>
      <c r="U64" s="81">
        <v>318.56</v>
      </c>
      <c r="V64" s="26">
        <f t="shared" si="46"/>
        <v>-1.1089991173130601E-2</v>
      </c>
      <c r="W64" s="26">
        <f t="shared" si="47"/>
        <v>8.4828301234717333E-4</v>
      </c>
      <c r="X64" s="80">
        <v>22623292314.34</v>
      </c>
      <c r="Y64" s="81">
        <v>318.8</v>
      </c>
      <c r="Z64" s="26">
        <f t="shared" si="48"/>
        <v>-1.3094859683853014E-3</v>
      </c>
      <c r="AA64" s="26">
        <f t="shared" si="49"/>
        <v>7.5339025615271562E-4</v>
      </c>
      <c r="AB64" s="80">
        <v>22553174658.18</v>
      </c>
      <c r="AC64" s="81">
        <v>319.08999999999997</v>
      </c>
      <c r="AD64" s="26">
        <f t="shared" si="50"/>
        <v>-3.0993568568954515E-3</v>
      </c>
      <c r="AE64" s="26">
        <f t="shared" si="51"/>
        <v>9.0966122961092725E-4</v>
      </c>
      <c r="AF64" s="80">
        <v>22443562597.59</v>
      </c>
      <c r="AG64" s="81">
        <v>319.47000000000003</v>
      </c>
      <c r="AH64" s="26">
        <f t="shared" si="52"/>
        <v>-4.8601610305999219E-3</v>
      </c>
      <c r="AI64" s="26">
        <f t="shared" si="53"/>
        <v>1.1908865837226246E-3</v>
      </c>
      <c r="AJ64" s="27">
        <f t="shared" si="16"/>
        <v>-3.5694514632960356E-3</v>
      </c>
      <c r="AK64" s="27">
        <f t="shared" si="17"/>
        <v>9.825228219750902E-4</v>
      </c>
      <c r="AL64" s="28">
        <f t="shared" si="18"/>
        <v>-2.875841927966738E-2</v>
      </c>
      <c r="AM64" s="28">
        <f t="shared" si="19"/>
        <v>6.7754947686878677E-3</v>
      </c>
      <c r="AN64" s="29">
        <f t="shared" si="20"/>
        <v>4.7017983996191139E-3</v>
      </c>
      <c r="AO64" s="87">
        <f t="shared" si="21"/>
        <v>1.5431045419082756E-4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6538420247.4899998</v>
      </c>
      <c r="C65" s="81">
        <v>1.02</v>
      </c>
      <c r="D65" s="80">
        <v>6413311320.3199997</v>
      </c>
      <c r="E65" s="81">
        <v>1.02</v>
      </c>
      <c r="F65" s="26">
        <f t="shared" si="38"/>
        <v>-1.9134427343979226E-2</v>
      </c>
      <c r="G65" s="26">
        <f t="shared" si="39"/>
        <v>0</v>
      </c>
      <c r="H65" s="80">
        <v>6419612314.8000002</v>
      </c>
      <c r="I65" s="81">
        <v>1.02</v>
      </c>
      <c r="J65" s="26">
        <f t="shared" si="40"/>
        <v>9.8248691904856736E-4</v>
      </c>
      <c r="K65" s="26">
        <f t="shared" si="41"/>
        <v>0</v>
      </c>
      <c r="L65" s="80">
        <v>6641956745.1700001</v>
      </c>
      <c r="M65" s="81">
        <v>1.03</v>
      </c>
      <c r="N65" s="26">
        <f t="shared" si="42"/>
        <v>3.4635180360876185E-2</v>
      </c>
      <c r="O65" s="26">
        <f t="shared" si="43"/>
        <v>9.8039215686274595E-3</v>
      </c>
      <c r="P65" s="80">
        <v>6633252579.04</v>
      </c>
      <c r="Q65" s="81">
        <v>1.03</v>
      </c>
      <c r="R65" s="26">
        <f t="shared" si="44"/>
        <v>-1.3104822063663307E-3</v>
      </c>
      <c r="S65" s="26">
        <f t="shared" si="45"/>
        <v>0</v>
      </c>
      <c r="T65" s="80">
        <v>6672856881.8100004</v>
      </c>
      <c r="U65" s="81">
        <v>1.03</v>
      </c>
      <c r="V65" s="26">
        <f t="shared" si="46"/>
        <v>5.9705705908355755E-3</v>
      </c>
      <c r="W65" s="26">
        <f t="shared" si="47"/>
        <v>0</v>
      </c>
      <c r="X65" s="80">
        <v>6699300515.9200001</v>
      </c>
      <c r="Y65" s="81">
        <v>1.03</v>
      </c>
      <c r="Z65" s="26">
        <f t="shared" si="48"/>
        <v>3.9628654680252742E-3</v>
      </c>
      <c r="AA65" s="26">
        <f t="shared" si="49"/>
        <v>0</v>
      </c>
      <c r="AB65" s="80">
        <v>6799760765.3900003</v>
      </c>
      <c r="AC65" s="81">
        <v>1.03</v>
      </c>
      <c r="AD65" s="26">
        <f t="shared" si="50"/>
        <v>1.4995632638253769E-2</v>
      </c>
      <c r="AE65" s="26">
        <f t="shared" si="51"/>
        <v>0</v>
      </c>
      <c r="AF65" s="80">
        <v>6752538368.0699997</v>
      </c>
      <c r="AG65" s="81">
        <v>1.03</v>
      </c>
      <c r="AH65" s="26">
        <f t="shared" si="52"/>
        <v>-6.9447145200103536E-3</v>
      </c>
      <c r="AI65" s="26">
        <f t="shared" si="53"/>
        <v>0</v>
      </c>
      <c r="AJ65" s="27">
        <f t="shared" si="16"/>
        <v>4.1446389883354326E-3</v>
      </c>
      <c r="AK65" s="27">
        <f t="shared" si="17"/>
        <v>1.2254901960784324E-3</v>
      </c>
      <c r="AL65" s="28">
        <f t="shared" si="18"/>
        <v>5.2894211867618154E-2</v>
      </c>
      <c r="AM65" s="28">
        <f t="shared" si="19"/>
        <v>9.8039215686274595E-3</v>
      </c>
      <c r="AN65" s="29">
        <f t="shared" si="20"/>
        <v>1.5835901741235364E-2</v>
      </c>
      <c r="AO65" s="87">
        <f t="shared" si="21"/>
        <v>3.4662097116987651E-3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5457800704.3000002</v>
      </c>
      <c r="C66" s="81">
        <v>3.98</v>
      </c>
      <c r="D66" s="80">
        <v>5434343778.21</v>
      </c>
      <c r="E66" s="81">
        <v>3.98</v>
      </c>
      <c r="F66" s="26">
        <f t="shared" si="38"/>
        <v>-4.2978714982244226E-3</v>
      </c>
      <c r="G66" s="26">
        <f t="shared" si="39"/>
        <v>0</v>
      </c>
      <c r="H66" s="80">
        <v>5293063052.0200005</v>
      </c>
      <c r="I66" s="81">
        <v>3.99</v>
      </c>
      <c r="J66" s="26">
        <f t="shared" si="40"/>
        <v>-2.5997752802553752E-2</v>
      </c>
      <c r="K66" s="26">
        <f t="shared" si="41"/>
        <v>2.5125628140704099E-3</v>
      </c>
      <c r="L66" s="80">
        <v>5297936444.2700005</v>
      </c>
      <c r="M66" s="81">
        <v>3.99</v>
      </c>
      <c r="N66" s="26">
        <f t="shared" si="42"/>
        <v>9.2071305444588636E-4</v>
      </c>
      <c r="O66" s="26">
        <f t="shared" si="43"/>
        <v>0</v>
      </c>
      <c r="P66" s="80">
        <v>5048113516.8699999</v>
      </c>
      <c r="Q66" s="81">
        <v>3.97</v>
      </c>
      <c r="R66" s="26">
        <f t="shared" si="44"/>
        <v>-4.7154761108959192E-2</v>
      </c>
      <c r="S66" s="26">
        <f t="shared" si="45"/>
        <v>-5.0125313283208061E-3</v>
      </c>
      <c r="T66" s="80">
        <v>5047385163.8100004</v>
      </c>
      <c r="U66" s="81">
        <v>3.98</v>
      </c>
      <c r="V66" s="26">
        <f t="shared" si="46"/>
        <v>-1.4428222692802466E-4</v>
      </c>
      <c r="W66" s="26">
        <f t="shared" si="47"/>
        <v>2.5188916876573769E-3</v>
      </c>
      <c r="X66" s="80">
        <v>5043279788.8699999</v>
      </c>
      <c r="Y66" s="81">
        <v>3.98</v>
      </c>
      <c r="Z66" s="26">
        <f t="shared" si="48"/>
        <v>-8.1336668527622459E-4</v>
      </c>
      <c r="AA66" s="26">
        <f t="shared" si="49"/>
        <v>0</v>
      </c>
      <c r="AB66" s="80">
        <v>5047170522.4300003</v>
      </c>
      <c r="AC66" s="81">
        <v>3.98</v>
      </c>
      <c r="AD66" s="26">
        <f t="shared" si="50"/>
        <v>7.7146890969382036E-4</v>
      </c>
      <c r="AE66" s="26">
        <f t="shared" si="51"/>
        <v>0</v>
      </c>
      <c r="AF66" s="80">
        <v>4934866663.6099997</v>
      </c>
      <c r="AG66" s="81">
        <v>3.97</v>
      </c>
      <c r="AH66" s="26">
        <f t="shared" si="52"/>
        <v>-2.2250854874213973E-2</v>
      </c>
      <c r="AI66" s="26">
        <f t="shared" si="53"/>
        <v>-2.512562814070298E-3</v>
      </c>
      <c r="AJ66" s="27">
        <f t="shared" si="16"/>
        <v>-1.2370838404001987E-2</v>
      </c>
      <c r="AK66" s="27">
        <f t="shared" si="17"/>
        <v>-3.1170495508291466E-4</v>
      </c>
      <c r="AL66" s="28">
        <f t="shared" si="18"/>
        <v>-9.1911210439565058E-2</v>
      </c>
      <c r="AM66" s="28">
        <f t="shared" si="19"/>
        <v>-2.512562814070298E-3</v>
      </c>
      <c r="AN66" s="29">
        <f t="shared" si="20"/>
        <v>1.7691204453318503E-2</v>
      </c>
      <c r="AO66" s="87">
        <f t="shared" si="21"/>
        <v>2.4876537887466607E-3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58538282791.059998</v>
      </c>
      <c r="C67" s="80">
        <v>4328.92</v>
      </c>
      <c r="D67" s="80">
        <v>58940500539.860001</v>
      </c>
      <c r="E67" s="80">
        <v>4334.53</v>
      </c>
      <c r="F67" s="26">
        <f t="shared" si="38"/>
        <v>6.8710206316716553E-3</v>
      </c>
      <c r="G67" s="26">
        <f t="shared" si="39"/>
        <v>1.2959352448184934E-3</v>
      </c>
      <c r="H67" s="80">
        <v>58365124693.660004</v>
      </c>
      <c r="I67" s="80">
        <v>4340.43</v>
      </c>
      <c r="J67" s="26">
        <f t="shared" si="40"/>
        <v>-9.761977603343977E-3</v>
      </c>
      <c r="K67" s="26">
        <f t="shared" si="41"/>
        <v>1.3611625712592937E-3</v>
      </c>
      <c r="L67" s="80">
        <v>58696861347.849998</v>
      </c>
      <c r="M67" s="80">
        <v>4346.38</v>
      </c>
      <c r="N67" s="26">
        <f t="shared" si="42"/>
        <v>5.6838164217274459E-3</v>
      </c>
      <c r="O67" s="26">
        <f t="shared" si="43"/>
        <v>1.3708319221827831E-3</v>
      </c>
      <c r="P67" s="80">
        <v>59117203747.900002</v>
      </c>
      <c r="Q67" s="80">
        <v>4351.6899999999996</v>
      </c>
      <c r="R67" s="26">
        <f t="shared" si="44"/>
        <v>7.1612415110062734E-3</v>
      </c>
      <c r="S67" s="26">
        <f t="shared" si="45"/>
        <v>1.2217063395284101E-3</v>
      </c>
      <c r="T67" s="80">
        <v>60251456625.449997</v>
      </c>
      <c r="U67" s="80">
        <v>4358.28</v>
      </c>
      <c r="V67" s="26">
        <f t="shared" si="46"/>
        <v>1.9186510958585166E-2</v>
      </c>
      <c r="W67" s="26">
        <f t="shared" si="47"/>
        <v>1.5143541934283338E-3</v>
      </c>
      <c r="X67" s="80">
        <v>60797878857.57</v>
      </c>
      <c r="Y67" s="80">
        <v>4364.88</v>
      </c>
      <c r="Z67" s="26">
        <f t="shared" si="48"/>
        <v>9.0690294098084261E-3</v>
      </c>
      <c r="AA67" s="26">
        <f t="shared" si="49"/>
        <v>1.514358875519784E-3</v>
      </c>
      <c r="AB67" s="80">
        <v>62020170867.650002</v>
      </c>
      <c r="AC67" s="80">
        <v>4369.3500000000004</v>
      </c>
      <c r="AD67" s="26">
        <f t="shared" si="50"/>
        <v>2.0104188386957402E-2</v>
      </c>
      <c r="AE67" s="26">
        <f t="shared" si="51"/>
        <v>1.024083136306211E-3</v>
      </c>
      <c r="AF67" s="80">
        <v>63647244397.760002</v>
      </c>
      <c r="AG67" s="80">
        <v>4374.99</v>
      </c>
      <c r="AH67" s="26">
        <f t="shared" si="52"/>
        <v>2.6234586382906749E-2</v>
      </c>
      <c r="AI67" s="26">
        <f t="shared" si="53"/>
        <v>1.2908098458579462E-3</v>
      </c>
      <c r="AJ67" s="27">
        <f t="shared" si="16"/>
        <v>1.0568552012414894E-2</v>
      </c>
      <c r="AK67" s="27">
        <f t="shared" si="17"/>
        <v>1.3241552661126571E-3</v>
      </c>
      <c r="AL67" s="28">
        <f t="shared" si="18"/>
        <v>7.9855851490724064E-2</v>
      </c>
      <c r="AM67" s="28">
        <f t="shared" si="19"/>
        <v>9.3343453615501656E-3</v>
      </c>
      <c r="AN67" s="29">
        <f t="shared" si="20"/>
        <v>1.1182533304931411E-2</v>
      </c>
      <c r="AO67" s="87">
        <f t="shared" si="21"/>
        <v>1.5961947971807625E-4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245409613.69999999</v>
      </c>
      <c r="C68" s="80">
        <v>3961.97</v>
      </c>
      <c r="D68" s="80">
        <v>246111820.66</v>
      </c>
      <c r="E68" s="80">
        <v>3973.29</v>
      </c>
      <c r="F68" s="26">
        <f t="shared" si="38"/>
        <v>2.8613669587468503E-3</v>
      </c>
      <c r="G68" s="26">
        <f t="shared" si="39"/>
        <v>2.8571644914020459E-3</v>
      </c>
      <c r="H68" s="80">
        <v>244981574.88999999</v>
      </c>
      <c r="I68" s="80">
        <v>3954.94</v>
      </c>
      <c r="J68" s="26">
        <f t="shared" si="40"/>
        <v>-4.5924074957839154E-3</v>
      </c>
      <c r="K68" s="26">
        <f t="shared" si="41"/>
        <v>-4.6183389583946575E-3</v>
      </c>
      <c r="L68" s="80">
        <v>245749433.53999999</v>
      </c>
      <c r="M68" s="80">
        <v>3967.32</v>
      </c>
      <c r="N68" s="26">
        <f t="shared" si="42"/>
        <v>3.1343526562958245E-3</v>
      </c>
      <c r="O68" s="26">
        <f t="shared" si="43"/>
        <v>3.1302624060036586E-3</v>
      </c>
      <c r="P68" s="80">
        <v>248005855.12</v>
      </c>
      <c r="Q68" s="80">
        <v>4003.92</v>
      </c>
      <c r="R68" s="26">
        <f t="shared" si="44"/>
        <v>9.1817976851317588E-3</v>
      </c>
      <c r="S68" s="26">
        <f t="shared" si="45"/>
        <v>9.225371283385235E-3</v>
      </c>
      <c r="T68" s="80">
        <v>249646688.91</v>
      </c>
      <c r="U68" s="80">
        <v>4030.48</v>
      </c>
      <c r="V68" s="26">
        <f t="shared" si="46"/>
        <v>6.6161090801911049E-3</v>
      </c>
      <c r="W68" s="26">
        <f t="shared" si="47"/>
        <v>6.6334991708125899E-3</v>
      </c>
      <c r="X68" s="80">
        <v>252281038.81</v>
      </c>
      <c r="Y68" s="80">
        <v>4073.15</v>
      </c>
      <c r="Z68" s="26">
        <f t="shared" si="48"/>
        <v>1.0552312596261647E-2</v>
      </c>
      <c r="AA68" s="26">
        <f t="shared" si="49"/>
        <v>1.0586828367837099E-2</v>
      </c>
      <c r="AB68" s="80">
        <v>255238151.34999999</v>
      </c>
      <c r="AC68" s="80">
        <v>4121.1099999999997</v>
      </c>
      <c r="AD68" s="26">
        <f t="shared" si="50"/>
        <v>1.1721501361927865E-2</v>
      </c>
      <c r="AE68" s="26">
        <f t="shared" si="51"/>
        <v>1.1774670709401712E-2</v>
      </c>
      <c r="AF68" s="80">
        <v>262088602.74000001</v>
      </c>
      <c r="AG68" s="80">
        <v>4232.1899999999996</v>
      </c>
      <c r="AH68" s="26">
        <f t="shared" si="52"/>
        <v>2.6839449172338693E-2</v>
      </c>
      <c r="AI68" s="26">
        <f t="shared" si="53"/>
        <v>2.6953903195983592E-2</v>
      </c>
      <c r="AJ68" s="27">
        <f t="shared" si="16"/>
        <v>8.2893102518887297E-3</v>
      </c>
      <c r="AK68" s="27">
        <f t="shared" si="17"/>
        <v>8.3179200833039084E-3</v>
      </c>
      <c r="AL68" s="28">
        <f t="shared" si="18"/>
        <v>6.4916760345581748E-2</v>
      </c>
      <c r="AM68" s="28">
        <f t="shared" si="19"/>
        <v>6.5160106611900873E-2</v>
      </c>
      <c r="AN68" s="29">
        <f t="shared" si="20"/>
        <v>9.1540757020384684E-3</v>
      </c>
      <c r="AO68" s="87">
        <f t="shared" si="21"/>
        <v>9.1973297333439435E-3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54607322.409999996</v>
      </c>
      <c r="C69" s="80">
        <v>11.671531</v>
      </c>
      <c r="D69" s="80">
        <v>54641463.280000001</v>
      </c>
      <c r="E69" s="80">
        <v>11.668900000000001</v>
      </c>
      <c r="F69" s="26">
        <f t="shared" si="38"/>
        <v>6.2520681280927811E-4</v>
      </c>
      <c r="G69" s="26">
        <f t="shared" si="39"/>
        <v>-2.2542029833096976E-4</v>
      </c>
      <c r="H69" s="80">
        <v>55133138.520000003</v>
      </c>
      <c r="I69" s="80">
        <v>11.7715</v>
      </c>
      <c r="J69" s="26">
        <f t="shared" si="40"/>
        <v>8.9982077800607914E-3</v>
      </c>
      <c r="K69" s="26">
        <f t="shared" si="41"/>
        <v>8.7926025589386246E-3</v>
      </c>
      <c r="L69" s="80">
        <v>54815330.759999998</v>
      </c>
      <c r="M69" s="80">
        <v>11.6852</v>
      </c>
      <c r="N69" s="26">
        <f t="shared" si="42"/>
        <v>-5.7643690987176062E-3</v>
      </c>
      <c r="O69" s="26">
        <f t="shared" si="43"/>
        <v>-7.3312661937730622E-3</v>
      </c>
      <c r="P69" s="80">
        <v>54379582.520000003</v>
      </c>
      <c r="Q69" s="80">
        <v>11.480136999999999</v>
      </c>
      <c r="R69" s="26">
        <f t="shared" si="44"/>
        <v>-7.9493863114289565E-3</v>
      </c>
      <c r="S69" s="26">
        <f t="shared" si="45"/>
        <v>-1.7548950809571157E-2</v>
      </c>
      <c r="T69" s="80">
        <v>54450537.350000001</v>
      </c>
      <c r="U69" s="80">
        <v>11.5962</v>
      </c>
      <c r="V69" s="26">
        <f t="shared" si="46"/>
        <v>1.3048064496247664E-3</v>
      </c>
      <c r="W69" s="26">
        <f t="shared" si="47"/>
        <v>1.0109896772137866E-2</v>
      </c>
      <c r="X69" s="80">
        <v>54947070.57</v>
      </c>
      <c r="Y69" s="80">
        <v>11.707700000000001</v>
      </c>
      <c r="Z69" s="26">
        <f t="shared" si="48"/>
        <v>9.11897740895295E-3</v>
      </c>
      <c r="AA69" s="26">
        <f t="shared" si="49"/>
        <v>9.615218778565502E-3</v>
      </c>
      <c r="AB69" s="80">
        <v>55540194.520000003</v>
      </c>
      <c r="AC69" s="80">
        <v>11.729900000000001</v>
      </c>
      <c r="AD69" s="26">
        <f t="shared" si="50"/>
        <v>1.0794459901995882E-2</v>
      </c>
      <c r="AE69" s="26">
        <f t="shared" si="51"/>
        <v>1.8961879788515058E-3</v>
      </c>
      <c r="AF69" s="80">
        <v>55633264.140000001</v>
      </c>
      <c r="AG69" s="80">
        <v>11.7522</v>
      </c>
      <c r="AH69" s="26">
        <f t="shared" si="52"/>
        <v>1.6757164933313834E-3</v>
      </c>
      <c r="AI69" s="26">
        <f t="shared" si="53"/>
        <v>1.9011244767644687E-3</v>
      </c>
      <c r="AJ69" s="27">
        <f t="shared" si="16"/>
        <v>2.3504524295785609E-3</v>
      </c>
      <c r="AK69" s="27">
        <f t="shared" si="17"/>
        <v>9.0117415794784732E-4</v>
      </c>
      <c r="AL69" s="28">
        <f t="shared" si="18"/>
        <v>1.8151066982187148E-2</v>
      </c>
      <c r="AM69" s="28">
        <f t="shared" si="19"/>
        <v>7.1386334615944503E-3</v>
      </c>
      <c r="AN69" s="29">
        <f t="shared" si="20"/>
        <v>6.9464170297110373E-3</v>
      </c>
      <c r="AO69" s="87">
        <f t="shared" si="21"/>
        <v>9.5202726680466594E-3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14298798428.18</v>
      </c>
      <c r="C70" s="80">
        <v>1163.99</v>
      </c>
      <c r="D70" s="80">
        <v>14314934197.43</v>
      </c>
      <c r="E70" s="80">
        <v>1164.31</v>
      </c>
      <c r="F70" s="26">
        <f t="shared" si="38"/>
        <v>1.1284702928743794E-3</v>
      </c>
      <c r="G70" s="26">
        <f t="shared" si="39"/>
        <v>2.7491645117220625E-4</v>
      </c>
      <c r="H70" s="80">
        <v>14277196478.219999</v>
      </c>
      <c r="I70" s="80">
        <v>1165.47</v>
      </c>
      <c r="J70" s="26">
        <f t="shared" si="40"/>
        <v>-2.6362481789665611E-3</v>
      </c>
      <c r="K70" s="26">
        <f t="shared" si="41"/>
        <v>9.9629823672396688E-4</v>
      </c>
      <c r="L70" s="80">
        <v>14601296856.219999</v>
      </c>
      <c r="M70" s="80">
        <v>1167.92</v>
      </c>
      <c r="N70" s="26">
        <f t="shared" si="42"/>
        <v>2.2700561590955078E-2</v>
      </c>
      <c r="O70" s="26">
        <f t="shared" si="43"/>
        <v>2.1021562116571389E-3</v>
      </c>
      <c r="P70" s="80">
        <v>14518001270.66</v>
      </c>
      <c r="Q70" s="80">
        <v>1144.93</v>
      </c>
      <c r="R70" s="26">
        <f t="shared" si="44"/>
        <v>-5.7046703714209073E-3</v>
      </c>
      <c r="S70" s="26">
        <f t="shared" si="45"/>
        <v>-1.9684567436125767E-2</v>
      </c>
      <c r="T70" s="80">
        <v>14433374912.389999</v>
      </c>
      <c r="U70" s="80">
        <v>1146.33</v>
      </c>
      <c r="V70" s="26">
        <f t="shared" si="46"/>
        <v>-5.8290639801103477E-3</v>
      </c>
      <c r="W70" s="26">
        <f t="shared" si="47"/>
        <v>1.2227821788230403E-3</v>
      </c>
      <c r="X70" s="80">
        <v>14612463183.5</v>
      </c>
      <c r="Y70" s="80">
        <v>1151.97</v>
      </c>
      <c r="Z70" s="26">
        <f t="shared" si="48"/>
        <v>1.2407927612014457E-2</v>
      </c>
      <c r="AA70" s="26">
        <f t="shared" si="49"/>
        <v>4.9200492004920927E-3</v>
      </c>
      <c r="AB70" s="80">
        <v>14638554846.76</v>
      </c>
      <c r="AC70" s="80">
        <v>1152.69</v>
      </c>
      <c r="AD70" s="26">
        <f t="shared" si="50"/>
        <v>1.7855759793778117E-3</v>
      </c>
      <c r="AE70" s="26">
        <f t="shared" si="51"/>
        <v>6.2501627646555666E-4</v>
      </c>
      <c r="AF70" s="80">
        <v>14700861563.65</v>
      </c>
      <c r="AG70" s="80">
        <v>1158.47</v>
      </c>
      <c r="AH70" s="26">
        <f t="shared" si="52"/>
        <v>4.2563434397890681E-3</v>
      </c>
      <c r="AI70" s="26">
        <f t="shared" si="53"/>
        <v>5.0143577197685179E-3</v>
      </c>
      <c r="AJ70" s="27">
        <f t="shared" ref="AJ70:AJ133" si="54">AVERAGE(F70,J70,N70,R70,V70,Z70,AD70,AH70)</f>
        <v>3.5136120480641227E-3</v>
      </c>
      <c r="AK70" s="27">
        <f t="shared" ref="AK70:AK133" si="55">AVERAGE(G70,K70,O70,S70,W70,AA70,AE70,AI70)</f>
        <v>-5.6612389512790623E-4</v>
      </c>
      <c r="AL70" s="28">
        <f t="shared" ref="AL70:AL133" si="56">((AF70-D70)/D70)</f>
        <v>2.6959772283779406E-2</v>
      </c>
      <c r="AM70" s="28">
        <f t="shared" ref="AM70:AM133" si="57">((AG70-E70)/E70)</f>
        <v>-5.0158462952305813E-3</v>
      </c>
      <c r="AN70" s="29">
        <f t="shared" ref="AN70:AN133" si="58">STDEV(F70,J70,N70,R70,V70,Z70,AD70,AH70)</f>
        <v>9.7582027679624008E-3</v>
      </c>
      <c r="AO70" s="87">
        <f t="shared" ref="AO70:AO133" si="59">STDEV(G70,K70,O70,S70,W70,AA70,AE70,AI70)</f>
        <v>7.9430291458242701E-3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24116214.120000001</v>
      </c>
      <c r="C71" s="81">
        <v>0.91390000000000005</v>
      </c>
      <c r="D71" s="80">
        <v>24123608.050000001</v>
      </c>
      <c r="E71" s="81">
        <v>0.91410000000000002</v>
      </c>
      <c r="F71" s="26">
        <f t="shared" si="38"/>
        <v>3.0659580161331316E-4</v>
      </c>
      <c r="G71" s="26">
        <f t="shared" si="39"/>
        <v>2.1884232410545787E-4</v>
      </c>
      <c r="H71" s="80">
        <v>24129945.699999999</v>
      </c>
      <c r="I71" s="81">
        <v>0.91439999999999999</v>
      </c>
      <c r="J71" s="26">
        <f t="shared" si="40"/>
        <v>2.6271567614855648E-4</v>
      </c>
      <c r="K71" s="26">
        <f t="shared" si="41"/>
        <v>3.2819166393169996E-4</v>
      </c>
      <c r="L71" s="80">
        <v>24188507.66</v>
      </c>
      <c r="M71" s="81">
        <v>0.91659999999999997</v>
      </c>
      <c r="N71" s="26">
        <f t="shared" si="42"/>
        <v>2.4269412259805001E-3</v>
      </c>
      <c r="O71" s="26">
        <f t="shared" si="43"/>
        <v>2.4059492563429348E-3</v>
      </c>
      <c r="P71" s="80">
        <v>24188507.66</v>
      </c>
      <c r="Q71" s="81">
        <v>0.91659999999999997</v>
      </c>
      <c r="R71" s="26">
        <f t="shared" si="44"/>
        <v>0</v>
      </c>
      <c r="S71" s="26">
        <f t="shared" si="45"/>
        <v>0</v>
      </c>
      <c r="T71" s="80">
        <v>21420591.460000001</v>
      </c>
      <c r="U71" s="80">
        <v>0.69840000000000002</v>
      </c>
      <c r="V71" s="26">
        <f t="shared" si="46"/>
        <v>-0.11443104464758862</v>
      </c>
      <c r="W71" s="26">
        <f t="shared" si="47"/>
        <v>-0.23805367663102767</v>
      </c>
      <c r="X71" s="80">
        <v>21444058.100000001</v>
      </c>
      <c r="Y71" s="80">
        <v>0.69920000000000004</v>
      </c>
      <c r="Z71" s="26">
        <f t="shared" si="48"/>
        <v>1.095517835902025E-3</v>
      </c>
      <c r="AA71" s="26">
        <f t="shared" si="49"/>
        <v>1.1454753722795288E-3</v>
      </c>
      <c r="AB71" s="80">
        <v>21468034.879999999</v>
      </c>
      <c r="AC71" s="80">
        <v>0.69920000000000004</v>
      </c>
      <c r="AD71" s="26">
        <f t="shared" si="50"/>
        <v>1.1181083304375801E-3</v>
      </c>
      <c r="AE71" s="26">
        <f t="shared" si="51"/>
        <v>0</v>
      </c>
      <c r="AF71" s="80">
        <v>23361247.690000001</v>
      </c>
      <c r="AG71" s="80">
        <v>0.70120000000000005</v>
      </c>
      <c r="AH71" s="26">
        <f t="shared" si="52"/>
        <v>8.8187522546078631E-2</v>
      </c>
      <c r="AI71" s="26">
        <f t="shared" si="53"/>
        <v>2.8604118993135036E-3</v>
      </c>
      <c r="AJ71" s="27">
        <f t="shared" si="54"/>
        <v>-2.6292054039285008E-3</v>
      </c>
      <c r="AK71" s="27">
        <f t="shared" si="55"/>
        <v>-2.888685076438182E-2</v>
      </c>
      <c r="AL71" s="28">
        <f t="shared" si="56"/>
        <v>-3.160225279816712E-2</v>
      </c>
      <c r="AM71" s="28">
        <f t="shared" si="57"/>
        <v>-0.23290668417022203</v>
      </c>
      <c r="AN71" s="29">
        <f t="shared" si="58"/>
        <v>5.4543173899606445E-2</v>
      </c>
      <c r="AO71" s="87">
        <f t="shared" si="59"/>
        <v>8.4523361136347536E-2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436262526.42000002</v>
      </c>
      <c r="C72" s="80">
        <v>1164.8800000000001</v>
      </c>
      <c r="D72" s="80">
        <v>434447720.63999999</v>
      </c>
      <c r="E72" s="80">
        <v>1166.55</v>
      </c>
      <c r="F72" s="26">
        <f t="shared" si="38"/>
        <v>-4.1598938026890615E-3</v>
      </c>
      <c r="G72" s="26">
        <f t="shared" si="39"/>
        <v>1.4336240642811664E-3</v>
      </c>
      <c r="H72" s="80">
        <v>435795351.50999999</v>
      </c>
      <c r="I72" s="80">
        <v>1169.29</v>
      </c>
      <c r="J72" s="26">
        <f t="shared" si="40"/>
        <v>3.1019402472977947E-3</v>
      </c>
      <c r="K72" s="26">
        <f t="shared" si="41"/>
        <v>2.3488063092023566E-3</v>
      </c>
      <c r="L72" s="80">
        <v>435281763.38999999</v>
      </c>
      <c r="M72" s="80">
        <v>1168.08</v>
      </c>
      <c r="N72" s="26">
        <f t="shared" si="42"/>
        <v>-1.1785075683355922E-3</v>
      </c>
      <c r="O72" s="26">
        <f t="shared" si="43"/>
        <v>-1.0348159994526904E-3</v>
      </c>
      <c r="P72" s="80">
        <v>432360126.07999998</v>
      </c>
      <c r="Q72" s="80">
        <v>1161.22</v>
      </c>
      <c r="R72" s="26">
        <f t="shared" si="44"/>
        <v>-6.7120599936145251E-3</v>
      </c>
      <c r="S72" s="26">
        <f t="shared" si="45"/>
        <v>-5.8728854188068455E-3</v>
      </c>
      <c r="T72" s="80">
        <v>415591999.50999999</v>
      </c>
      <c r="U72" s="80">
        <v>1171.69</v>
      </c>
      <c r="V72" s="26">
        <f t="shared" si="46"/>
        <v>-3.8782777500849769E-2</v>
      </c>
      <c r="W72" s="26">
        <f t="shared" si="47"/>
        <v>9.0163793251924924E-3</v>
      </c>
      <c r="X72" s="80">
        <v>410680376.33999997</v>
      </c>
      <c r="Y72" s="80">
        <v>1171.69</v>
      </c>
      <c r="Z72" s="26">
        <f t="shared" si="48"/>
        <v>-1.1818377581356286E-2</v>
      </c>
      <c r="AA72" s="26">
        <f t="shared" si="49"/>
        <v>0</v>
      </c>
      <c r="AB72" s="80">
        <v>411475454.88999999</v>
      </c>
      <c r="AC72" s="80">
        <v>1161.79</v>
      </c>
      <c r="AD72" s="26">
        <f t="shared" si="50"/>
        <v>1.936003266301117E-3</v>
      </c>
      <c r="AE72" s="26">
        <f t="shared" si="51"/>
        <v>-8.4493338681733993E-3</v>
      </c>
      <c r="AF72" s="80">
        <v>412739065.97000003</v>
      </c>
      <c r="AG72" s="80">
        <v>1165.2</v>
      </c>
      <c r="AH72" s="26">
        <f t="shared" si="52"/>
        <v>3.0709269896495891E-3</v>
      </c>
      <c r="AI72" s="26">
        <f t="shared" si="53"/>
        <v>2.9351259694093443E-3</v>
      </c>
      <c r="AJ72" s="27">
        <f t="shared" si="54"/>
        <v>-6.8178432429495924E-3</v>
      </c>
      <c r="AK72" s="27">
        <f t="shared" si="55"/>
        <v>4.7112547706552996E-5</v>
      </c>
      <c r="AL72" s="28">
        <f t="shared" si="56"/>
        <v>-4.9968393522746964E-2</v>
      </c>
      <c r="AM72" s="28">
        <f t="shared" si="57"/>
        <v>-1.1572585830010793E-3</v>
      </c>
      <c r="AN72" s="29">
        <f t="shared" si="58"/>
        <v>1.3930747430821122E-2</v>
      </c>
      <c r="AO72" s="87">
        <f t="shared" si="59"/>
        <v>5.4039316771839208E-3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161273763.34</v>
      </c>
      <c r="C73" s="80">
        <v>138.97999999999999</v>
      </c>
      <c r="D73" s="80">
        <v>161322057.03</v>
      </c>
      <c r="E73" s="80">
        <v>139.24</v>
      </c>
      <c r="F73" s="26">
        <f t="shared" si="38"/>
        <v>2.9945162188708935E-4</v>
      </c>
      <c r="G73" s="26">
        <f t="shared" si="39"/>
        <v>1.8707727730610112E-3</v>
      </c>
      <c r="H73" s="80">
        <v>161477331.56</v>
      </c>
      <c r="I73" s="80">
        <v>139.37</v>
      </c>
      <c r="J73" s="26">
        <f t="shared" si="40"/>
        <v>9.6251270817310371E-4</v>
      </c>
      <c r="K73" s="26">
        <f t="shared" si="41"/>
        <v>9.3363975868999884E-4</v>
      </c>
      <c r="L73" s="80">
        <v>161470993.34</v>
      </c>
      <c r="M73" s="80">
        <v>139.37</v>
      </c>
      <c r="N73" s="26">
        <f t="shared" si="42"/>
        <v>-3.9251453679389792E-5</v>
      </c>
      <c r="O73" s="26">
        <f t="shared" si="43"/>
        <v>0</v>
      </c>
      <c r="P73" s="80">
        <v>161672403.91999999</v>
      </c>
      <c r="Q73" s="80">
        <v>139.54</v>
      </c>
      <c r="R73" s="26">
        <f t="shared" si="44"/>
        <v>1.2473483678637244E-3</v>
      </c>
      <c r="S73" s="26">
        <f t="shared" si="45"/>
        <v>1.2197747004375941E-3</v>
      </c>
      <c r="T73" s="80">
        <v>161817320.53999999</v>
      </c>
      <c r="U73" s="80">
        <v>139.66</v>
      </c>
      <c r="V73" s="26">
        <f t="shared" si="46"/>
        <v>8.9635965375830964E-4</v>
      </c>
      <c r="W73" s="26">
        <f t="shared" si="47"/>
        <v>8.5996846782287909E-4</v>
      </c>
      <c r="X73" s="80">
        <v>161991694.72999999</v>
      </c>
      <c r="Y73" s="80">
        <v>139.82</v>
      </c>
      <c r="Z73" s="26">
        <f t="shared" si="48"/>
        <v>1.0775990445157178E-3</v>
      </c>
      <c r="AA73" s="26">
        <f t="shared" si="49"/>
        <v>1.1456394099956795E-3</v>
      </c>
      <c r="AB73" s="80">
        <v>162152233.12</v>
      </c>
      <c r="AC73" s="80">
        <v>139.94999999999999</v>
      </c>
      <c r="AD73" s="26">
        <f t="shared" si="50"/>
        <v>9.9102852320665695E-4</v>
      </c>
      <c r="AE73" s="26">
        <f t="shared" si="51"/>
        <v>9.2976684308393258E-4</v>
      </c>
      <c r="AF73" s="80">
        <v>162325784.55000001</v>
      </c>
      <c r="AG73" s="80">
        <v>140</v>
      </c>
      <c r="AH73" s="26">
        <f t="shared" si="52"/>
        <v>1.0702993517922828E-3</v>
      </c>
      <c r="AI73" s="26">
        <f t="shared" si="53"/>
        <v>3.5727045373355748E-4</v>
      </c>
      <c r="AJ73" s="27">
        <f t="shared" si="54"/>
        <v>8.1316847718968682E-4</v>
      </c>
      <c r="AK73" s="27">
        <f t="shared" si="55"/>
        <v>9.1460405085308158E-4</v>
      </c>
      <c r="AL73" s="28">
        <f t="shared" si="56"/>
        <v>6.2218864455302232E-3</v>
      </c>
      <c r="AM73" s="28">
        <f t="shared" si="57"/>
        <v>5.4582016661878117E-3</v>
      </c>
      <c r="AN73" s="29">
        <f t="shared" si="58"/>
        <v>4.4335335829768873E-4</v>
      </c>
      <c r="AO73" s="87">
        <f t="shared" si="59"/>
        <v>5.6207062489130571E-4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760469801.63</v>
      </c>
      <c r="C74" s="81">
        <v>187.28104200000001</v>
      </c>
      <c r="D74" s="80">
        <v>761630080.89999998</v>
      </c>
      <c r="E74" s="81">
        <v>187.63149200000001</v>
      </c>
      <c r="F74" s="26">
        <f t="shared" si="38"/>
        <v>1.5257400984404962E-3</v>
      </c>
      <c r="G74" s="26">
        <f t="shared" si="39"/>
        <v>1.8712518696900192E-3</v>
      </c>
      <c r="H74" s="80">
        <v>785073156.84000003</v>
      </c>
      <c r="I74" s="81">
        <v>188.09734800000001</v>
      </c>
      <c r="J74" s="26">
        <f t="shared" si="40"/>
        <v>3.0780133988796685E-2</v>
      </c>
      <c r="K74" s="26">
        <f t="shared" si="41"/>
        <v>2.4828241519286231E-3</v>
      </c>
      <c r="L74" s="80">
        <v>762753420.84000003</v>
      </c>
      <c r="M74" s="81">
        <v>188.21</v>
      </c>
      <c r="N74" s="26">
        <f t="shared" si="42"/>
        <v>-2.843013521165241E-2</v>
      </c>
      <c r="O74" s="26">
        <f t="shared" si="43"/>
        <v>5.9890264906869973E-4</v>
      </c>
      <c r="P74" s="80">
        <v>767455584.67999995</v>
      </c>
      <c r="Q74" s="81">
        <v>188.46427299999999</v>
      </c>
      <c r="R74" s="26">
        <f t="shared" si="44"/>
        <v>6.1647233713111984E-3</v>
      </c>
      <c r="S74" s="26">
        <f t="shared" si="45"/>
        <v>1.351006854045925E-3</v>
      </c>
      <c r="T74" s="80">
        <v>771029861.53999996</v>
      </c>
      <c r="U74" s="81">
        <v>188.81716299999999</v>
      </c>
      <c r="V74" s="26">
        <f t="shared" si="46"/>
        <v>4.657307773048981E-3</v>
      </c>
      <c r="W74" s="26">
        <f t="shared" si="47"/>
        <v>1.8724503821475073E-3</v>
      </c>
      <c r="X74" s="80">
        <v>773215727.62</v>
      </c>
      <c r="Y74" s="81">
        <v>189.14695599999999</v>
      </c>
      <c r="Z74" s="26">
        <f t="shared" si="48"/>
        <v>2.8349953601461688E-3</v>
      </c>
      <c r="AA74" s="26">
        <f t="shared" si="49"/>
        <v>1.7466261793160991E-3</v>
      </c>
      <c r="AB74" s="80">
        <v>784805022.79999995</v>
      </c>
      <c r="AC74" s="81">
        <v>188.77</v>
      </c>
      <c r="AD74" s="26">
        <f t="shared" si="50"/>
        <v>1.4988436947179577E-2</v>
      </c>
      <c r="AE74" s="26">
        <f t="shared" si="51"/>
        <v>-1.9929266004152799E-3</v>
      </c>
      <c r="AF74" s="80">
        <v>770798882.40999997</v>
      </c>
      <c r="AG74" s="81">
        <v>189.46812800000001</v>
      </c>
      <c r="AH74" s="26">
        <f t="shared" si="52"/>
        <v>-1.7846649783189929E-2</v>
      </c>
      <c r="AI74" s="26">
        <f t="shared" si="53"/>
        <v>3.6982995179318584E-3</v>
      </c>
      <c r="AJ74" s="27">
        <f t="shared" si="54"/>
        <v>1.8343190680100959E-3</v>
      </c>
      <c r="AK74" s="27">
        <f t="shared" si="55"/>
        <v>1.4535543754641816E-3</v>
      </c>
      <c r="AL74" s="28">
        <f t="shared" si="56"/>
        <v>1.2038392048756055E-2</v>
      </c>
      <c r="AM74" s="28">
        <f t="shared" si="57"/>
        <v>9.7885273970959984E-3</v>
      </c>
      <c r="AN74" s="29">
        <f t="shared" si="58"/>
        <v>1.8291242975244957E-2</v>
      </c>
      <c r="AO74" s="87">
        <f t="shared" si="59"/>
        <v>1.6541415492793076E-3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437962374.26999998</v>
      </c>
      <c r="C75" s="81">
        <v>1.5007999999999999</v>
      </c>
      <c r="D75" s="80">
        <v>436615510.06999999</v>
      </c>
      <c r="E75" s="81">
        <v>1.4955000000000001</v>
      </c>
      <c r="F75" s="26">
        <f t="shared" si="38"/>
        <v>-3.0752965988116096E-3</v>
      </c>
      <c r="G75" s="26">
        <f t="shared" si="39"/>
        <v>-3.5314498933900992E-3</v>
      </c>
      <c r="H75" s="80">
        <v>437125325.00999999</v>
      </c>
      <c r="I75" s="81">
        <v>1.4968999999999999</v>
      </c>
      <c r="J75" s="26">
        <f t="shared" si="40"/>
        <v>1.1676519231262809E-3</v>
      </c>
      <c r="K75" s="26">
        <f t="shared" si="41"/>
        <v>9.3614175860905766E-4</v>
      </c>
      <c r="L75" s="80">
        <v>426378035.05000001</v>
      </c>
      <c r="M75" s="81">
        <v>1.4762999999999999</v>
      </c>
      <c r="N75" s="26">
        <f t="shared" si="42"/>
        <v>-2.4586289892387533E-2</v>
      </c>
      <c r="O75" s="26">
        <f t="shared" si="43"/>
        <v>-1.3761774333622788E-2</v>
      </c>
      <c r="P75" s="80">
        <v>426142959.13</v>
      </c>
      <c r="Q75" s="81">
        <v>1.4755</v>
      </c>
      <c r="R75" s="26">
        <f t="shared" si="44"/>
        <v>-5.5133215286863938E-4</v>
      </c>
      <c r="S75" s="26">
        <f t="shared" si="45"/>
        <v>-5.4189527873732437E-4</v>
      </c>
      <c r="T75" s="80">
        <v>425903047.66000003</v>
      </c>
      <c r="U75" s="81">
        <v>1.4746999999999999</v>
      </c>
      <c r="V75" s="26">
        <f t="shared" si="46"/>
        <v>-5.6298353606443403E-4</v>
      </c>
      <c r="W75" s="26">
        <f t="shared" si="47"/>
        <v>-5.4218908844468582E-4</v>
      </c>
      <c r="X75" s="80">
        <v>431934439.91000003</v>
      </c>
      <c r="Y75" s="81">
        <v>1.4761</v>
      </c>
      <c r="Z75" s="26">
        <f t="shared" si="48"/>
        <v>1.4161420734455234E-2</v>
      </c>
      <c r="AA75" s="26">
        <f t="shared" si="49"/>
        <v>9.4934562961962975E-4</v>
      </c>
      <c r="AB75" s="80">
        <v>429343447.32999998</v>
      </c>
      <c r="AC75" s="81">
        <v>1.4669000000000001</v>
      </c>
      <c r="AD75" s="26">
        <f t="shared" si="50"/>
        <v>-5.9985783503161147E-3</v>
      </c>
      <c r="AE75" s="26">
        <f t="shared" si="51"/>
        <v>-6.2326400650361598E-3</v>
      </c>
      <c r="AF75" s="80">
        <v>430594877.87</v>
      </c>
      <c r="AG75" s="81">
        <v>1.4703999999999999</v>
      </c>
      <c r="AH75" s="26">
        <f t="shared" si="52"/>
        <v>2.914754022175987E-3</v>
      </c>
      <c r="AI75" s="26">
        <f t="shared" si="53"/>
        <v>2.3859840479922532E-3</v>
      </c>
      <c r="AJ75" s="27">
        <f t="shared" si="54"/>
        <v>-2.0663317313363537E-3</v>
      </c>
      <c r="AK75" s="27">
        <f t="shared" si="55"/>
        <v>-2.5423096528762652E-3</v>
      </c>
      <c r="AL75" s="28">
        <f t="shared" si="56"/>
        <v>-1.3789322782039364E-2</v>
      </c>
      <c r="AM75" s="28">
        <f t="shared" si="57"/>
        <v>-1.6783684386492893E-2</v>
      </c>
      <c r="AN75" s="29">
        <f t="shared" si="58"/>
        <v>1.0868001421755372E-2</v>
      </c>
      <c r="AO75" s="87">
        <f t="shared" si="59"/>
        <v>5.3057223052800605E-3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461049822.29000002</v>
      </c>
      <c r="C76" s="81">
        <v>1.2256</v>
      </c>
      <c r="D76" s="80">
        <v>457520084.38</v>
      </c>
      <c r="E76" s="81">
        <v>1.2153</v>
      </c>
      <c r="F76" s="26">
        <f t="shared" si="38"/>
        <v>-7.6558708828214743E-3</v>
      </c>
      <c r="G76" s="26">
        <f t="shared" si="39"/>
        <v>-8.4040469973890135E-3</v>
      </c>
      <c r="H76" s="80">
        <v>457213930.56999999</v>
      </c>
      <c r="I76" s="81">
        <v>1.2094</v>
      </c>
      <c r="J76" s="26">
        <f t="shared" si="40"/>
        <v>-6.6915927945519846E-4</v>
      </c>
      <c r="K76" s="26">
        <f t="shared" si="41"/>
        <v>-4.8547683699498197E-3</v>
      </c>
      <c r="L76" s="80">
        <v>451653181.87</v>
      </c>
      <c r="M76" s="81">
        <v>1.1989000000000001</v>
      </c>
      <c r="N76" s="26">
        <f t="shared" si="42"/>
        <v>-1.2162246878758718E-2</v>
      </c>
      <c r="O76" s="26">
        <f t="shared" si="43"/>
        <v>-8.6819910699520043E-3</v>
      </c>
      <c r="P76" s="80">
        <v>447694004.82999998</v>
      </c>
      <c r="Q76" s="81">
        <v>1.1886000000000001</v>
      </c>
      <c r="R76" s="26">
        <f t="shared" si="44"/>
        <v>-8.7659673371671219E-3</v>
      </c>
      <c r="S76" s="26">
        <f t="shared" si="45"/>
        <v>-8.5912086078905464E-3</v>
      </c>
      <c r="T76" s="80">
        <v>450138950.19999999</v>
      </c>
      <c r="U76" s="81">
        <v>1.1950000000000001</v>
      </c>
      <c r="V76" s="26">
        <f t="shared" si="46"/>
        <v>5.4611974777915746E-3</v>
      </c>
      <c r="W76" s="26">
        <f t="shared" si="47"/>
        <v>5.3844859498569419E-3</v>
      </c>
      <c r="X76" s="80">
        <v>452046969.30000001</v>
      </c>
      <c r="Y76" s="81">
        <v>1.1986000000000001</v>
      </c>
      <c r="Z76" s="26">
        <f t="shared" si="48"/>
        <v>4.2387336158141329E-3</v>
      </c>
      <c r="AA76" s="26">
        <f t="shared" si="49"/>
        <v>3.0125523012552698E-3</v>
      </c>
      <c r="AB76" s="80">
        <v>452025748.07999998</v>
      </c>
      <c r="AC76" s="81">
        <v>1.1994</v>
      </c>
      <c r="AD76" s="26">
        <f t="shared" si="50"/>
        <v>-4.6944723538109143E-5</v>
      </c>
      <c r="AE76" s="26">
        <f t="shared" si="51"/>
        <v>6.6744535291165673E-4</v>
      </c>
      <c r="AF76" s="80">
        <v>452062800.5</v>
      </c>
      <c r="AG76" s="81">
        <v>1.1996</v>
      </c>
      <c r="AH76" s="26">
        <f t="shared" si="52"/>
        <v>8.1969711144549919E-5</v>
      </c>
      <c r="AI76" s="26">
        <f t="shared" si="53"/>
        <v>1.6675004168749204E-4</v>
      </c>
      <c r="AJ76" s="27">
        <f t="shared" si="54"/>
        <v>-2.4397860371237947E-3</v>
      </c>
      <c r="AK76" s="27">
        <f t="shared" si="55"/>
        <v>-2.662597674933753E-3</v>
      </c>
      <c r="AL76" s="28">
        <f t="shared" si="56"/>
        <v>-1.1927965714107029E-2</v>
      </c>
      <c r="AM76" s="28">
        <f t="shared" si="57"/>
        <v>-1.2918620916646134E-2</v>
      </c>
      <c r="AN76" s="29">
        <f t="shared" si="58"/>
        <v>6.3695994688408213E-3</v>
      </c>
      <c r="AO76" s="87">
        <f t="shared" si="59"/>
        <v>5.6720952830783518E-3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1264255889.1600001</v>
      </c>
      <c r="C77" s="81">
        <v>1.0328999999999999</v>
      </c>
      <c r="D77" s="80">
        <v>1264254489.7</v>
      </c>
      <c r="E77" s="81">
        <v>1.0339</v>
      </c>
      <c r="F77" s="26">
        <f t="shared" si="38"/>
        <v>-1.1069436275024825E-6</v>
      </c>
      <c r="G77" s="26">
        <f t="shared" si="39"/>
        <v>9.6814793300427143E-4</v>
      </c>
      <c r="H77" s="80">
        <v>1264529214.8499999</v>
      </c>
      <c r="I77" s="81">
        <v>1.0349999999999999</v>
      </c>
      <c r="J77" s="26">
        <f t="shared" si="40"/>
        <v>2.1730209561292329E-4</v>
      </c>
      <c r="K77" s="26">
        <f t="shared" si="41"/>
        <v>1.0639326820774532E-3</v>
      </c>
      <c r="L77" s="80">
        <v>1265073613.73</v>
      </c>
      <c r="M77" s="81">
        <v>1.036</v>
      </c>
      <c r="N77" s="26">
        <f t="shared" si="42"/>
        <v>4.305150672732316E-4</v>
      </c>
      <c r="O77" s="26">
        <f t="shared" si="43"/>
        <v>9.6618357487933523E-4</v>
      </c>
      <c r="P77" s="80">
        <v>1265714138.6800001</v>
      </c>
      <c r="Q77" s="81">
        <v>1.0368999999999999</v>
      </c>
      <c r="R77" s="26">
        <f t="shared" si="44"/>
        <v>5.0631437020609029E-4</v>
      </c>
      <c r="S77" s="26">
        <f t="shared" si="45"/>
        <v>8.6872586872577305E-4</v>
      </c>
      <c r="T77" s="80">
        <v>1260349877.24</v>
      </c>
      <c r="U77" s="81">
        <v>1.0379</v>
      </c>
      <c r="V77" s="26">
        <f t="shared" si="46"/>
        <v>-4.2381302982001838E-3</v>
      </c>
      <c r="W77" s="26">
        <f t="shared" si="47"/>
        <v>9.6441315459553669E-4</v>
      </c>
      <c r="X77" s="80">
        <v>1255423697.74</v>
      </c>
      <c r="Y77" s="81">
        <v>1.0389999999999999</v>
      </c>
      <c r="Z77" s="26">
        <f t="shared" si="48"/>
        <v>-3.9085809337226921E-3</v>
      </c>
      <c r="AA77" s="26">
        <f t="shared" si="49"/>
        <v>1.0598323537911927E-3</v>
      </c>
      <c r="AB77" s="80">
        <v>1252008602.0899999</v>
      </c>
      <c r="AC77" s="81">
        <v>1.0399</v>
      </c>
      <c r="AD77" s="26">
        <f t="shared" si="50"/>
        <v>-2.720273367587304E-3</v>
      </c>
      <c r="AE77" s="26">
        <f t="shared" si="51"/>
        <v>8.6621751684323679E-4</v>
      </c>
      <c r="AF77" s="80">
        <v>1253726097.21</v>
      </c>
      <c r="AG77" s="81">
        <v>1.0408999999999999</v>
      </c>
      <c r="AH77" s="26">
        <f t="shared" si="52"/>
        <v>1.3717917889166889E-3</v>
      </c>
      <c r="AI77" s="26">
        <f t="shared" si="53"/>
        <v>9.6163092605047588E-4</v>
      </c>
      <c r="AJ77" s="27">
        <f t="shared" si="54"/>
        <v>-1.0427710276410935E-3</v>
      </c>
      <c r="AK77" s="27">
        <f t="shared" si="55"/>
        <v>9.6488550124590932E-4</v>
      </c>
      <c r="AL77" s="28">
        <f t="shared" si="56"/>
        <v>-8.3277477563068279E-3</v>
      </c>
      <c r="AM77" s="28">
        <f t="shared" si="57"/>
        <v>6.7704807041298913E-3</v>
      </c>
      <c r="AN77" s="29">
        <f t="shared" si="58"/>
        <v>2.213929951419101E-3</v>
      </c>
      <c r="AO77" s="87">
        <f t="shared" si="59"/>
        <v>7.3514273384369397E-5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27168840347.880001</v>
      </c>
      <c r="C78" s="81">
        <v>108.16</v>
      </c>
      <c r="D78" s="80">
        <v>28630285649.990002</v>
      </c>
      <c r="E78" s="81">
        <v>108.29</v>
      </c>
      <c r="F78" s="26">
        <f t="shared" si="38"/>
        <v>5.3791228605899549E-2</v>
      </c>
      <c r="G78" s="26">
        <f t="shared" si="39"/>
        <v>1.2019230769231663E-3</v>
      </c>
      <c r="H78" s="80">
        <v>29036302447.59</v>
      </c>
      <c r="I78" s="81">
        <v>108.4</v>
      </c>
      <c r="J78" s="26">
        <f t="shared" si="40"/>
        <v>1.4181374316820351E-2</v>
      </c>
      <c r="K78" s="26">
        <f t="shared" si="41"/>
        <v>1.0157909317573129E-3</v>
      </c>
      <c r="L78" s="80">
        <v>29542989685.400002</v>
      </c>
      <c r="M78" s="81">
        <v>108.54</v>
      </c>
      <c r="N78" s="26">
        <f t="shared" si="42"/>
        <v>1.7450129496500551E-2</v>
      </c>
      <c r="O78" s="26">
        <f t="shared" si="43"/>
        <v>1.2915129151291566E-3</v>
      </c>
      <c r="P78" s="80">
        <v>29412273102.57</v>
      </c>
      <c r="Q78" s="81">
        <v>108.65</v>
      </c>
      <c r="R78" s="26">
        <f t="shared" si="44"/>
        <v>-4.4246227014255544E-3</v>
      </c>
      <c r="S78" s="26">
        <f t="shared" si="45"/>
        <v>1.0134512622074758E-3</v>
      </c>
      <c r="T78" s="80">
        <v>29484002613.880001</v>
      </c>
      <c r="U78" s="81">
        <v>108.79</v>
      </c>
      <c r="V78" s="26">
        <f t="shared" si="46"/>
        <v>2.4387612293635939E-3</v>
      </c>
      <c r="W78" s="26">
        <f t="shared" si="47"/>
        <v>1.2885411872986705E-3</v>
      </c>
      <c r="X78" s="80">
        <v>29813910559.43</v>
      </c>
      <c r="Y78" s="81">
        <v>108.92</v>
      </c>
      <c r="Z78" s="26">
        <f t="shared" si="48"/>
        <v>1.118938801730707E-2</v>
      </c>
      <c r="AA78" s="26">
        <f t="shared" si="49"/>
        <v>1.19496277231359E-3</v>
      </c>
      <c r="AB78" s="80">
        <v>29949372026.66</v>
      </c>
      <c r="AC78" s="81">
        <v>109.03</v>
      </c>
      <c r="AD78" s="26">
        <f t="shared" si="50"/>
        <v>4.5435658955230119E-3</v>
      </c>
      <c r="AE78" s="26">
        <f t="shared" si="51"/>
        <v>1.0099155343371228E-3</v>
      </c>
      <c r="AF78" s="80">
        <v>30483235603.939999</v>
      </c>
      <c r="AG78" s="81">
        <v>109.16</v>
      </c>
      <c r="AH78" s="26">
        <f t="shared" si="52"/>
        <v>1.7825534932911783E-2</v>
      </c>
      <c r="AI78" s="26">
        <f t="shared" si="53"/>
        <v>1.1923323855819081E-3</v>
      </c>
      <c r="AJ78" s="27">
        <f t="shared" si="54"/>
        <v>1.4624419974112542E-2</v>
      </c>
      <c r="AK78" s="27">
        <f t="shared" si="55"/>
        <v>1.1510537581935502E-3</v>
      </c>
      <c r="AL78" s="28">
        <f t="shared" si="56"/>
        <v>6.4719925487388349E-2</v>
      </c>
      <c r="AM78" s="28">
        <f t="shared" si="57"/>
        <v>8.0339828238987013E-3</v>
      </c>
      <c r="AN78" s="29">
        <f t="shared" si="58"/>
        <v>1.7636189775304446E-2</v>
      </c>
      <c r="AO78" s="87">
        <f t="shared" si="59"/>
        <v>1.2071315437109404E-4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286660971.13999999</v>
      </c>
      <c r="C79" s="80">
        <v>1086.45</v>
      </c>
      <c r="D79" s="80">
        <v>287249980.63</v>
      </c>
      <c r="E79" s="80">
        <v>1088.69</v>
      </c>
      <c r="F79" s="26">
        <f t="shared" si="38"/>
        <v>2.0547250909589226E-3</v>
      </c>
      <c r="G79" s="26">
        <f t="shared" si="39"/>
        <v>2.0617607805237322E-3</v>
      </c>
      <c r="H79" s="80">
        <v>261150627.36000001</v>
      </c>
      <c r="I79" s="80">
        <v>1091.45</v>
      </c>
      <c r="J79" s="26">
        <f t="shared" si="40"/>
        <v>-9.0859373472397031E-2</v>
      </c>
      <c r="K79" s="26">
        <f t="shared" si="41"/>
        <v>2.5351569317252761E-3</v>
      </c>
      <c r="L79" s="80">
        <v>262580434.06999999</v>
      </c>
      <c r="M79" s="80">
        <v>1093.54</v>
      </c>
      <c r="N79" s="26">
        <f t="shared" si="42"/>
        <v>5.4750269009653527E-3</v>
      </c>
      <c r="O79" s="26">
        <f t="shared" si="43"/>
        <v>1.9148838700810097E-3</v>
      </c>
      <c r="P79" s="80">
        <v>262939125.09</v>
      </c>
      <c r="Q79" s="80">
        <v>1094.76</v>
      </c>
      <c r="R79" s="26">
        <f t="shared" si="44"/>
        <v>1.366023410199669E-3</v>
      </c>
      <c r="S79" s="26">
        <f t="shared" si="45"/>
        <v>1.115642774841366E-3</v>
      </c>
      <c r="T79" s="80">
        <v>261935642.40000001</v>
      </c>
      <c r="U79" s="80">
        <v>1097.07</v>
      </c>
      <c r="V79" s="26">
        <f t="shared" si="46"/>
        <v>-3.8164068951568961E-3</v>
      </c>
      <c r="W79" s="26">
        <f t="shared" si="47"/>
        <v>2.1100515181409125E-3</v>
      </c>
      <c r="X79" s="80">
        <v>261282650.49000001</v>
      </c>
      <c r="Y79" s="80">
        <v>1099.95</v>
      </c>
      <c r="Z79" s="26">
        <f t="shared" si="48"/>
        <v>-2.4929479013124042E-3</v>
      </c>
      <c r="AA79" s="26">
        <f t="shared" si="49"/>
        <v>2.6251743279828172E-3</v>
      </c>
      <c r="AB79" s="80">
        <v>262497187.52000001</v>
      </c>
      <c r="AC79" s="80">
        <v>1102.28</v>
      </c>
      <c r="AD79" s="26">
        <f t="shared" si="50"/>
        <v>4.6483646262861405E-3</v>
      </c>
      <c r="AE79" s="26">
        <f t="shared" si="51"/>
        <v>2.1182781035500951E-3</v>
      </c>
      <c r="AF79" s="80">
        <v>263105774.58000001</v>
      </c>
      <c r="AG79" s="80">
        <v>1104.5999999999999</v>
      </c>
      <c r="AH79" s="26">
        <f t="shared" si="52"/>
        <v>2.3184517356157706E-3</v>
      </c>
      <c r="AI79" s="26">
        <f t="shared" si="53"/>
        <v>2.10472838117351E-3</v>
      </c>
      <c r="AJ79" s="27">
        <f t="shared" si="54"/>
        <v>-1.016326706310506E-2</v>
      </c>
      <c r="AK79" s="27">
        <f t="shared" si="55"/>
        <v>2.0732095860023399E-3</v>
      </c>
      <c r="AL79" s="28">
        <f t="shared" si="56"/>
        <v>-8.4052942308461179E-2</v>
      </c>
      <c r="AM79" s="28">
        <f t="shared" si="57"/>
        <v>1.4613893762227865E-2</v>
      </c>
      <c r="AN79" s="29">
        <f t="shared" si="58"/>
        <v>3.2760856142503861E-2</v>
      </c>
      <c r="AO79" s="87">
        <f t="shared" si="59"/>
        <v>4.5741114134763511E-4</v>
      </c>
      <c r="AP79" s="33"/>
      <c r="AQ79" s="31"/>
      <c r="AR79" s="31"/>
      <c r="AS79" s="32"/>
      <c r="AT79" s="32"/>
    </row>
    <row r="80" spans="1:46" s="350" customFormat="1" ht="15.75" customHeight="1">
      <c r="A80" s="235" t="s">
        <v>196</v>
      </c>
      <c r="B80" s="80">
        <v>1508760144.24</v>
      </c>
      <c r="C80" s="81">
        <v>1.0245</v>
      </c>
      <c r="D80" s="80">
        <v>1544604562.6300001</v>
      </c>
      <c r="E80" s="81">
        <v>1.026</v>
      </c>
      <c r="F80" s="26">
        <f t="shared" si="38"/>
        <v>2.3757532651457882E-2</v>
      </c>
      <c r="G80" s="26">
        <f t="shared" si="39"/>
        <v>1.4641288433382693E-3</v>
      </c>
      <c r="H80" s="80">
        <v>1577827266.0799999</v>
      </c>
      <c r="I80" s="81">
        <v>1.0273000000000001</v>
      </c>
      <c r="J80" s="26">
        <f t="shared" si="40"/>
        <v>2.150887304996139E-2</v>
      </c>
      <c r="K80" s="26">
        <f t="shared" si="41"/>
        <v>1.2670565302145018E-3</v>
      </c>
      <c r="L80" s="80">
        <v>1613549158.6700001</v>
      </c>
      <c r="M80" s="81">
        <v>1.0288999999999999</v>
      </c>
      <c r="N80" s="26">
        <f t="shared" si="42"/>
        <v>2.2639926028625849E-2</v>
      </c>
      <c r="O80" s="26">
        <f t="shared" si="43"/>
        <v>1.5574807748465137E-3</v>
      </c>
      <c r="P80" s="80">
        <v>1638199074.8199999</v>
      </c>
      <c r="Q80" s="81">
        <v>1.0306</v>
      </c>
      <c r="R80" s="26">
        <f t="shared" si="44"/>
        <v>1.5276829972951081E-2</v>
      </c>
      <c r="S80" s="26">
        <f t="shared" si="45"/>
        <v>1.6522499757022403E-3</v>
      </c>
      <c r="T80" s="80">
        <v>1596987213.8099999</v>
      </c>
      <c r="U80" s="81">
        <v>1.0306</v>
      </c>
      <c r="V80" s="26">
        <f t="shared" si="46"/>
        <v>-2.515680886618021E-2</v>
      </c>
      <c r="W80" s="26">
        <f t="shared" si="47"/>
        <v>0</v>
      </c>
      <c r="X80" s="80">
        <v>1600906240.53</v>
      </c>
      <c r="Y80" s="81">
        <v>1.0335000000000001</v>
      </c>
      <c r="Z80" s="26">
        <f t="shared" si="48"/>
        <v>2.4540125845154644E-3</v>
      </c>
      <c r="AA80" s="26">
        <f t="shared" si="49"/>
        <v>2.8138948185524207E-3</v>
      </c>
      <c r="AB80" s="80">
        <v>1601953352.9300001</v>
      </c>
      <c r="AC80" s="81">
        <v>1.0351999999999999</v>
      </c>
      <c r="AD80" s="26">
        <f t="shared" si="50"/>
        <v>6.540747818269705E-4</v>
      </c>
      <c r="AE80" s="26">
        <f t="shared" si="51"/>
        <v>1.6448959845184448E-3</v>
      </c>
      <c r="AF80" s="80">
        <v>1598798187.1700001</v>
      </c>
      <c r="AG80" s="81">
        <v>1.0363</v>
      </c>
      <c r="AH80" s="26">
        <f t="shared" si="52"/>
        <v>-1.9695740542189561E-3</v>
      </c>
      <c r="AI80" s="26">
        <f t="shared" si="53"/>
        <v>1.0625965996909786E-3</v>
      </c>
      <c r="AJ80" s="27">
        <f t="shared" si="54"/>
        <v>7.3956082686174335E-3</v>
      </c>
      <c r="AK80" s="27">
        <f t="shared" si="55"/>
        <v>1.4327879408579209E-3</v>
      </c>
      <c r="AL80" s="28">
        <f t="shared" si="56"/>
        <v>3.508575971556397E-2</v>
      </c>
      <c r="AM80" s="28">
        <f t="shared" si="57"/>
        <v>1.0038986354775804E-2</v>
      </c>
      <c r="AN80" s="29">
        <f t="shared" si="58"/>
        <v>1.6812554130494133E-2</v>
      </c>
      <c r="AO80" s="87">
        <f t="shared" si="59"/>
        <v>7.7777429544379677E-4</v>
      </c>
      <c r="AP80" s="33"/>
      <c r="AQ80" s="31"/>
      <c r="AR80" s="31"/>
      <c r="AS80" s="32"/>
      <c r="AT80" s="32"/>
    </row>
    <row r="81" spans="1:46" s="350" customFormat="1" ht="15.75" customHeight="1">
      <c r="A81" s="235" t="s">
        <v>250</v>
      </c>
      <c r="B81" s="80">
        <v>275254820.05000001</v>
      </c>
      <c r="C81" s="81">
        <v>102.91</v>
      </c>
      <c r="D81" s="80">
        <v>397352351.17000002</v>
      </c>
      <c r="E81" s="81">
        <v>103.03</v>
      </c>
      <c r="F81" s="26">
        <f t="shared" si="38"/>
        <v>0.4435799928873943</v>
      </c>
      <c r="G81" s="26">
        <f t="shared" si="39"/>
        <v>1.1660674375668502E-3</v>
      </c>
      <c r="H81" s="80">
        <v>398621196.12</v>
      </c>
      <c r="I81" s="81">
        <v>103.17</v>
      </c>
      <c r="J81" s="26">
        <f t="shared" si="40"/>
        <v>3.1932488791469003E-3</v>
      </c>
      <c r="K81" s="26">
        <f t="shared" si="41"/>
        <v>1.3588275259633171E-3</v>
      </c>
      <c r="L81" s="80">
        <v>449261726.92000002</v>
      </c>
      <c r="M81" s="81">
        <v>103.24</v>
      </c>
      <c r="N81" s="26">
        <f t="shared" si="42"/>
        <v>0.12703923246659293</v>
      </c>
      <c r="O81" s="26">
        <f t="shared" si="43"/>
        <v>6.7849180963451756E-4</v>
      </c>
      <c r="P81" s="80">
        <v>928038392.54999995</v>
      </c>
      <c r="Q81" s="81">
        <v>103.33</v>
      </c>
      <c r="R81" s="26">
        <f t="shared" si="44"/>
        <v>1.0656965348736587</v>
      </c>
      <c r="S81" s="26">
        <f t="shared" si="45"/>
        <v>8.7175513366915354E-4</v>
      </c>
      <c r="T81" s="80">
        <v>1003312301.41</v>
      </c>
      <c r="U81" s="81">
        <v>103.48</v>
      </c>
      <c r="V81" s="26">
        <f t="shared" si="46"/>
        <v>8.11107702701475E-2</v>
      </c>
      <c r="W81" s="26">
        <f t="shared" si="47"/>
        <v>1.4516597309591182E-3</v>
      </c>
      <c r="X81" s="80">
        <v>1232300030.3599999</v>
      </c>
      <c r="Y81" s="81">
        <v>103.6</v>
      </c>
      <c r="Z81" s="26">
        <f t="shared" si="48"/>
        <v>0.22823175658087033</v>
      </c>
      <c r="AA81" s="26">
        <f t="shared" si="49"/>
        <v>1.1596443757246843E-3</v>
      </c>
      <c r="AB81" s="80">
        <v>1253566536.26</v>
      </c>
      <c r="AC81" s="81">
        <v>103.76</v>
      </c>
      <c r="AD81" s="26">
        <f t="shared" si="50"/>
        <v>1.7257571513479043E-2</v>
      </c>
      <c r="AE81" s="26">
        <f t="shared" si="51"/>
        <v>1.5444015444016487E-3</v>
      </c>
      <c r="AF81" s="80">
        <v>1307160817.8399999</v>
      </c>
      <c r="AG81" s="81">
        <v>103.94</v>
      </c>
      <c r="AH81" s="26">
        <f t="shared" si="52"/>
        <v>4.2753439909059623E-2</v>
      </c>
      <c r="AI81" s="26">
        <f t="shared" si="53"/>
        <v>1.7347725520431053E-3</v>
      </c>
      <c r="AJ81" s="27">
        <f t="shared" si="54"/>
        <v>0.25110781842254365</v>
      </c>
      <c r="AK81" s="27">
        <f t="shared" si="55"/>
        <v>1.2457025137452993E-3</v>
      </c>
      <c r="AL81" s="28">
        <f t="shared" si="56"/>
        <v>2.2896768170392798</v>
      </c>
      <c r="AM81" s="28">
        <f t="shared" si="57"/>
        <v>8.8323789187614923E-3</v>
      </c>
      <c r="AN81" s="29">
        <f t="shared" si="58"/>
        <v>0.35955821271920085</v>
      </c>
      <c r="AO81" s="87">
        <f t="shared" si="59"/>
        <v>3.5029347520301398E-4</v>
      </c>
      <c r="AP81" s="33"/>
      <c r="AQ81" s="31"/>
      <c r="AR81" s="31"/>
      <c r="AS81" s="32"/>
      <c r="AT81" s="32"/>
    </row>
    <row r="82" spans="1:46" s="134" customFormat="1" ht="15.75" customHeight="1">
      <c r="A82" s="235" t="s">
        <v>256</v>
      </c>
      <c r="B82" s="80">
        <v>0</v>
      </c>
      <c r="C82" s="81">
        <v>0</v>
      </c>
      <c r="D82" s="80">
        <v>0</v>
      </c>
      <c r="E82" s="81">
        <v>0</v>
      </c>
      <c r="F82" s="26" t="e">
        <f t="shared" si="38"/>
        <v>#DIV/0!</v>
      </c>
      <c r="G82" s="26" t="e">
        <f t="shared" si="39"/>
        <v>#DIV/0!</v>
      </c>
      <c r="H82" s="80">
        <v>171673782.83000001</v>
      </c>
      <c r="I82" s="81">
        <v>100.17</v>
      </c>
      <c r="J82" s="26" t="e">
        <f t="shared" si="40"/>
        <v>#DIV/0!</v>
      </c>
      <c r="K82" s="26" t="e">
        <f t="shared" si="41"/>
        <v>#DIV/0!</v>
      </c>
      <c r="L82" s="80">
        <v>183760994.34</v>
      </c>
      <c r="M82" s="81">
        <v>100.44</v>
      </c>
      <c r="N82" s="26">
        <f t="shared" si="42"/>
        <v>7.0408022184548433E-2</v>
      </c>
      <c r="O82" s="26">
        <f t="shared" si="43"/>
        <v>2.6954177897573726E-3</v>
      </c>
      <c r="P82" s="80">
        <v>224790333.09999999</v>
      </c>
      <c r="Q82" s="81">
        <v>100.53</v>
      </c>
      <c r="R82" s="26">
        <f t="shared" si="44"/>
        <v>0.22327555914334191</v>
      </c>
      <c r="S82" s="26">
        <f t="shared" si="45"/>
        <v>8.9605734767028483E-4</v>
      </c>
      <c r="T82" s="80">
        <v>272759551.36000001</v>
      </c>
      <c r="U82" s="81">
        <v>100.6</v>
      </c>
      <c r="V82" s="26">
        <f t="shared" si="46"/>
        <v>0.21339537870011735</v>
      </c>
      <c r="W82" s="26">
        <f t="shared" si="47"/>
        <v>6.9630955933545392E-4</v>
      </c>
      <c r="X82" s="80">
        <v>280234872.38</v>
      </c>
      <c r="Y82" s="81">
        <v>100.69</v>
      </c>
      <c r="Z82" s="26">
        <f t="shared" si="48"/>
        <v>2.7406266738332196E-2</v>
      </c>
      <c r="AA82" s="26">
        <f t="shared" si="49"/>
        <v>8.9463220675947729E-4</v>
      </c>
      <c r="AB82" s="80">
        <v>308805176.38999999</v>
      </c>
      <c r="AC82" s="81">
        <v>100.75</v>
      </c>
      <c r="AD82" s="26">
        <f t="shared" si="50"/>
        <v>0.10195128025058389</v>
      </c>
      <c r="AE82" s="26">
        <f t="shared" si="51"/>
        <v>5.9588837024532998E-4</v>
      </c>
      <c r="AF82" s="80">
        <v>328721972.19</v>
      </c>
      <c r="AG82" s="81">
        <v>100.95</v>
      </c>
      <c r="AH82" s="26">
        <f t="shared" si="52"/>
        <v>6.4496314578763564E-2</v>
      </c>
      <c r="AI82" s="26">
        <f t="shared" si="53"/>
        <v>1.9851116625310456E-3</v>
      </c>
      <c r="AJ82" s="27" t="e">
        <f t="shared" si="54"/>
        <v>#DIV/0!</v>
      </c>
      <c r="AK82" s="27" t="e">
        <f t="shared" si="55"/>
        <v>#DIV/0!</v>
      </c>
      <c r="AL82" s="28" t="e">
        <f t="shared" si="56"/>
        <v>#DIV/0!</v>
      </c>
      <c r="AM82" s="28" t="e">
        <f t="shared" si="57"/>
        <v>#DIV/0!</v>
      </c>
      <c r="AN82" s="29" t="e">
        <f t="shared" si="58"/>
        <v>#DIV/0!</v>
      </c>
      <c r="AO82" s="87" t="e">
        <f t="shared" si="59"/>
        <v>#DIV/0!</v>
      </c>
      <c r="AP82" s="33"/>
      <c r="AQ82" s="31"/>
      <c r="AR82" s="31"/>
      <c r="AS82" s="32"/>
      <c r="AT82" s="32"/>
    </row>
    <row r="83" spans="1:46">
      <c r="A83" s="237" t="s">
        <v>47</v>
      </c>
      <c r="B83" s="84">
        <f>SUM(B55:B82)</f>
        <v>420561975893.18994</v>
      </c>
      <c r="C83" s="100"/>
      <c r="D83" s="84">
        <f>SUM(D55:D82)</f>
        <v>418300153052.87012</v>
      </c>
      <c r="E83" s="100"/>
      <c r="F83" s="26">
        <f>((D83-B83)/B83)</f>
        <v>-5.3780963804827163E-3</v>
      </c>
      <c r="G83" s="26"/>
      <c r="H83" s="84">
        <f>SUM(H55:H82)</f>
        <v>411551434238.40009</v>
      </c>
      <c r="I83" s="100"/>
      <c r="J83" s="26">
        <f t="shared" si="40"/>
        <v>-1.6133675221526974E-2</v>
      </c>
      <c r="K83" s="26"/>
      <c r="L83" s="84">
        <f>SUM(L55:L82)</f>
        <v>412217464970.89996</v>
      </c>
      <c r="M83" s="100"/>
      <c r="N83" s="26">
        <f t="shared" si="42"/>
        <v>1.6183414200278674E-3</v>
      </c>
      <c r="O83" s="26"/>
      <c r="P83" s="84">
        <f>SUM(P55:P82)</f>
        <v>413868142741.87</v>
      </c>
      <c r="Q83" s="100"/>
      <c r="R83" s="26">
        <f t="shared" si="44"/>
        <v>4.0043858187487512E-3</v>
      </c>
      <c r="S83" s="26"/>
      <c r="T83" s="84">
        <f>SUM(T55:T82)</f>
        <v>418373146632.8299</v>
      </c>
      <c r="U83" s="100"/>
      <c r="V83" s="26">
        <f t="shared" si="46"/>
        <v>1.08851187750628E-2</v>
      </c>
      <c r="W83" s="26"/>
      <c r="X83" s="84">
        <f>SUM(X55:X82)</f>
        <v>418620801050.5899</v>
      </c>
      <c r="Y83" s="100"/>
      <c r="Z83" s="26">
        <f t="shared" si="48"/>
        <v>5.9194625599944331E-4</v>
      </c>
      <c r="AA83" s="26"/>
      <c r="AB83" s="84">
        <f>SUM(AB55:AB82)</f>
        <v>421480231599.46014</v>
      </c>
      <c r="AC83" s="100"/>
      <c r="AD83" s="26">
        <f t="shared" si="50"/>
        <v>6.830598340297667E-3</v>
      </c>
      <c r="AE83" s="26"/>
      <c r="AF83" s="84">
        <f>SUM(AF55:AF82)</f>
        <v>427193365726.90002</v>
      </c>
      <c r="AG83" s="100"/>
      <c r="AH83" s="26">
        <f t="shared" si="52"/>
        <v>1.3554927845036322E-2</v>
      </c>
      <c r="AI83" s="26"/>
      <c r="AJ83" s="27">
        <f t="shared" si="54"/>
        <v>1.9966933566453954E-3</v>
      </c>
      <c r="AK83" s="27"/>
      <c r="AL83" s="28">
        <f t="shared" si="56"/>
        <v>2.1260361989171611E-2</v>
      </c>
      <c r="AM83" s="28"/>
      <c r="AN83" s="29">
        <f t="shared" si="58"/>
        <v>9.4506886398574037E-3</v>
      </c>
      <c r="AO83" s="87"/>
      <c r="AP83" s="33"/>
      <c r="AQ83" s="43"/>
      <c r="AR83" s="16"/>
      <c r="AS83" s="32" t="e">
        <f>(#REF!/AQ83)-1</f>
        <v>#REF!</v>
      </c>
      <c r="AT83" s="32" t="e">
        <f>(#REF!/AR83)-1</f>
        <v>#REF!</v>
      </c>
    </row>
    <row r="84" spans="1:46" s="134" customFormat="1" ht="7.5" customHeight="1">
      <c r="A84" s="237"/>
      <c r="B84" s="100"/>
      <c r="C84" s="100"/>
      <c r="D84" s="100"/>
      <c r="E84" s="100"/>
      <c r="F84" s="26"/>
      <c r="G84" s="26"/>
      <c r="H84" s="100"/>
      <c r="I84" s="100"/>
      <c r="J84" s="26"/>
      <c r="K84" s="26"/>
      <c r="L84" s="100"/>
      <c r="M84" s="100"/>
      <c r="N84" s="26"/>
      <c r="O84" s="26"/>
      <c r="P84" s="100"/>
      <c r="Q84" s="100"/>
      <c r="R84" s="26"/>
      <c r="S84" s="26"/>
      <c r="T84" s="100"/>
      <c r="U84" s="100"/>
      <c r="V84" s="26"/>
      <c r="W84" s="26"/>
      <c r="X84" s="100"/>
      <c r="Y84" s="100"/>
      <c r="Z84" s="26"/>
      <c r="AA84" s="26"/>
      <c r="AB84" s="100"/>
      <c r="AC84" s="100"/>
      <c r="AD84" s="26"/>
      <c r="AE84" s="26"/>
      <c r="AF84" s="100"/>
      <c r="AG84" s="100"/>
      <c r="AH84" s="26"/>
      <c r="AI84" s="26"/>
      <c r="AJ84" s="27"/>
      <c r="AK84" s="27"/>
      <c r="AL84" s="28"/>
      <c r="AM84" s="28"/>
      <c r="AN84" s="29"/>
      <c r="AO84" s="87"/>
      <c r="AP84" s="33"/>
      <c r="AQ84" s="43"/>
      <c r="AR84" s="16"/>
      <c r="AS84" s="32"/>
      <c r="AT84" s="32"/>
    </row>
    <row r="85" spans="1:46" s="134" customFormat="1">
      <c r="A85" s="234" t="s">
        <v>217</v>
      </c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3" t="s">
        <v>218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>
      <c r="A87" s="235" t="s">
        <v>236</v>
      </c>
      <c r="B87" s="80">
        <v>8414163675.1199999</v>
      </c>
      <c r="C87" s="80">
        <v>52295.74</v>
      </c>
      <c r="D87" s="80">
        <v>8499999504.8999996</v>
      </c>
      <c r="E87" s="80">
        <v>52303.54</v>
      </c>
      <c r="F87" s="26">
        <f>((D87-B87)/B87)</f>
        <v>1.0201350139385727E-2</v>
      </c>
      <c r="G87" s="26">
        <f>((E87-C87)/C87)</f>
        <v>1.4915172822877945E-4</v>
      </c>
      <c r="H87" s="80">
        <v>8610941055.0699997</v>
      </c>
      <c r="I87" s="80">
        <v>52360.800000000003</v>
      </c>
      <c r="J87" s="26">
        <f t="shared" ref="J87:J88" si="60">((H87-D87)/D87)</f>
        <v>1.3051947839061112E-2</v>
      </c>
      <c r="K87" s="26">
        <f t="shared" ref="K87:K93" si="61">((I87-E87)/E87)</f>
        <v>1.0947633754809338E-3</v>
      </c>
      <c r="L87" s="80">
        <v>8603051223.9099998</v>
      </c>
      <c r="M87" s="80">
        <v>51371.24</v>
      </c>
      <c r="N87" s="26">
        <f t="shared" ref="N87:N88" si="62">((L87-H87)/H87)</f>
        <v>-9.1625655193103739E-4</v>
      </c>
      <c r="O87" s="26">
        <f t="shared" ref="O87:O93" si="63">((M87-I87)/I87)</f>
        <v>-1.8898870911063331E-2</v>
      </c>
      <c r="P87" s="80">
        <v>8484631719.1800003</v>
      </c>
      <c r="Q87" s="80">
        <v>51396.24</v>
      </c>
      <c r="R87" s="26">
        <f t="shared" ref="R87:R88" si="64">((P87-L87)/L87)</f>
        <v>-1.3764826181771713E-2</v>
      </c>
      <c r="S87" s="26">
        <f t="shared" ref="S87:S93" si="65">((Q87-M87)/M87)</f>
        <v>4.8665362175411768E-4</v>
      </c>
      <c r="T87" s="80">
        <v>8544734397.2200003</v>
      </c>
      <c r="U87" s="80">
        <v>51433.74</v>
      </c>
      <c r="V87" s="26">
        <f t="shared" ref="V87:V88" si="66">((T87-P87)/P87)</f>
        <v>7.0837108821275516E-3</v>
      </c>
      <c r="W87" s="26">
        <f t="shared" ref="W87:W93" si="67">((U87-Q87)/Q87)</f>
        <v>7.2962535780827554E-4</v>
      </c>
      <c r="X87" s="80">
        <v>8697307254.5300007</v>
      </c>
      <c r="Y87" s="80">
        <v>51467.08</v>
      </c>
      <c r="Z87" s="26">
        <f t="shared" ref="Z87:Z88" si="68">((X87-T87)/T87)</f>
        <v>1.7855775290059276E-2</v>
      </c>
      <c r="AA87" s="26">
        <f t="shared" ref="AA87:AA93" si="69">((Y87-U87)/U87)</f>
        <v>6.4821263240829436E-4</v>
      </c>
      <c r="AB87" s="80">
        <v>8662327159.4899998</v>
      </c>
      <c r="AC87" s="80">
        <v>51496.25</v>
      </c>
      <c r="AD87" s="26">
        <f t="shared" ref="AD87:AD88" si="70">((AB87-X87)/X87)</f>
        <v>-4.0219454155516355E-3</v>
      </c>
      <c r="AE87" s="26">
        <f t="shared" ref="AE87:AE93" si="71">((AC87-Y87)/Y87)</f>
        <v>5.6677005961865829E-4</v>
      </c>
      <c r="AF87" s="80">
        <v>8839821822.8700008</v>
      </c>
      <c r="AG87" s="80">
        <v>51533.75</v>
      </c>
      <c r="AH87" s="26">
        <f t="shared" ref="AH87:AH88" si="72">((AF87-AB87)/AB87)</f>
        <v>2.0490413270243094E-2</v>
      </c>
      <c r="AI87" s="26">
        <f t="shared" ref="AI87:AI93" si="73">((AG87-AC87)/AC87)</f>
        <v>7.2820836468674905E-4</v>
      </c>
      <c r="AJ87" s="27">
        <f t="shared" si="54"/>
        <v>6.247521158952796E-3</v>
      </c>
      <c r="AK87" s="27">
        <f t="shared" si="55"/>
        <v>-1.8119357213846902E-3</v>
      </c>
      <c r="AL87" s="28">
        <f t="shared" si="56"/>
        <v>3.9979098560429756E-2</v>
      </c>
      <c r="AM87" s="28">
        <f t="shared" si="57"/>
        <v>-1.4717741858390481E-2</v>
      </c>
      <c r="AN87" s="29">
        <f t="shared" si="58"/>
        <v>1.169566122159626E-2</v>
      </c>
      <c r="AO87" s="87">
        <f t="shared" si="59"/>
        <v>6.9092491485993066E-3</v>
      </c>
      <c r="AP87" s="33"/>
      <c r="AQ87" s="52">
        <v>31507613595.857655</v>
      </c>
      <c r="AR87" s="52">
        <v>11.808257597614354</v>
      </c>
      <c r="AS87" s="32" t="e">
        <f>(#REF!/AQ87)-1</f>
        <v>#REF!</v>
      </c>
      <c r="AT87" s="32" t="e">
        <f>(#REF!/AR87)-1</f>
        <v>#REF!</v>
      </c>
    </row>
    <row r="88" spans="1:46" s="117" customFormat="1">
      <c r="A88" s="235" t="s">
        <v>237</v>
      </c>
      <c r="B88" s="80">
        <v>638278288.59000003</v>
      </c>
      <c r="C88" s="80">
        <v>52183.29</v>
      </c>
      <c r="D88" s="80">
        <v>638398448.60000002</v>
      </c>
      <c r="E88" s="80">
        <v>52191.13</v>
      </c>
      <c r="F88" s="26">
        <f>((D88-B88)/B88)</f>
        <v>1.8825645826906013E-4</v>
      </c>
      <c r="G88" s="26">
        <f>((E88-C88)/C88)</f>
        <v>1.5023966484283585E-4</v>
      </c>
      <c r="H88" s="80">
        <v>639117178.14999998</v>
      </c>
      <c r="I88" s="80">
        <v>52248.31</v>
      </c>
      <c r="J88" s="26">
        <f t="shared" si="60"/>
        <v>1.1258322315414728E-3</v>
      </c>
      <c r="K88" s="26">
        <f t="shared" si="61"/>
        <v>1.0955884649364804E-3</v>
      </c>
      <c r="L88" s="80">
        <v>639644302.65999997</v>
      </c>
      <c r="M88" s="80">
        <v>51262.91</v>
      </c>
      <c r="N88" s="26">
        <f t="shared" si="62"/>
        <v>8.2476974179572905E-4</v>
      </c>
      <c r="O88" s="26">
        <f t="shared" si="63"/>
        <v>-1.8859940158829906E-2</v>
      </c>
      <c r="P88" s="80">
        <v>640063580.63999999</v>
      </c>
      <c r="Q88" s="80">
        <v>51296.24</v>
      </c>
      <c r="R88" s="26">
        <f t="shared" si="64"/>
        <v>6.5548614793632329E-4</v>
      </c>
      <c r="S88" s="26">
        <f t="shared" si="65"/>
        <v>6.5017768207061336E-4</v>
      </c>
      <c r="T88" s="80">
        <v>640452824.77999997</v>
      </c>
      <c r="U88" s="80">
        <v>51325.41</v>
      </c>
      <c r="V88" s="26">
        <f t="shared" si="66"/>
        <v>6.0813355387410138E-4</v>
      </c>
      <c r="W88" s="26">
        <f t="shared" si="67"/>
        <v>5.6865766379768834E-4</v>
      </c>
      <c r="X88" s="80">
        <v>640199981.26999998</v>
      </c>
      <c r="Y88" s="80">
        <v>51308.74</v>
      </c>
      <c r="Z88" s="26">
        <f t="shared" si="68"/>
        <v>-3.9478865611506042E-4</v>
      </c>
      <c r="AA88" s="26">
        <f t="shared" si="69"/>
        <v>-3.2479039134817488E-4</v>
      </c>
      <c r="AB88" s="80">
        <v>640636287.19000006</v>
      </c>
      <c r="AC88" s="80">
        <v>51342.080000000002</v>
      </c>
      <c r="AD88" s="26">
        <f t="shared" si="70"/>
        <v>6.8151504649305392E-4</v>
      </c>
      <c r="AE88" s="26">
        <f t="shared" si="71"/>
        <v>6.4979182883859133E-4</v>
      </c>
      <c r="AF88" s="80">
        <v>641084932.23000002</v>
      </c>
      <c r="AG88" s="80">
        <v>51379.58</v>
      </c>
      <c r="AH88" s="26">
        <f t="shared" si="72"/>
        <v>7.0031162606763579E-4</v>
      </c>
      <c r="AI88" s="26">
        <f t="shared" si="73"/>
        <v>7.3039502879509359E-4</v>
      </c>
      <c r="AJ88" s="27">
        <f t="shared" si="54"/>
        <v>5.4868951873278946E-4</v>
      </c>
      <c r="AK88" s="27">
        <f t="shared" si="55"/>
        <v>-1.9174850271120973E-3</v>
      </c>
      <c r="AL88" s="28">
        <f t="shared" si="56"/>
        <v>4.208161275910712E-3</v>
      </c>
      <c r="AM88" s="28">
        <f t="shared" si="57"/>
        <v>-1.5549577102469245E-2</v>
      </c>
      <c r="AN88" s="29">
        <f t="shared" si="58"/>
        <v>4.6058162850042125E-4</v>
      </c>
      <c r="AO88" s="87">
        <f t="shared" si="59"/>
        <v>6.8589205301931022E-3</v>
      </c>
      <c r="AP88" s="33"/>
      <c r="AQ88" s="52"/>
      <c r="AR88" s="52"/>
      <c r="AS88" s="32"/>
      <c r="AT88" s="32"/>
    </row>
    <row r="89" spans="1:46">
      <c r="A89" s="235" t="s">
        <v>181</v>
      </c>
      <c r="B89" s="80">
        <v>57035542965.980003</v>
      </c>
      <c r="C89" s="80">
        <v>51525.5</v>
      </c>
      <c r="D89" s="80">
        <v>52441767033.040001</v>
      </c>
      <c r="E89" s="80">
        <v>51555.31</v>
      </c>
      <c r="F89" s="26">
        <f t="shared" ref="F89:F94" si="74">((D99-B89)/B89)</f>
        <v>-0.91867928582995118</v>
      </c>
      <c r="G89" s="26">
        <f t="shared" ref="G89:G94" si="75">((E89-C89)/C89)</f>
        <v>5.7854848570120952E-4</v>
      </c>
      <c r="H89" s="80">
        <v>52684035372.93</v>
      </c>
      <c r="I89" s="80">
        <v>51645.67</v>
      </c>
      <c r="J89" s="26">
        <f t="shared" ref="J89:J93" si="76">((H99-D89)/D89)</f>
        <v>-0.91109894642751621</v>
      </c>
      <c r="K89" s="26">
        <f t="shared" si="61"/>
        <v>1.7526807616907083E-3</v>
      </c>
      <c r="L89" s="80">
        <v>53219539444.580002</v>
      </c>
      <c r="M89" s="80">
        <v>51705.16</v>
      </c>
      <c r="N89" s="26">
        <f t="shared" ref="N89:N93" si="77">((L99-H89)/H89)</f>
        <v>-0.90625631246941951</v>
      </c>
      <c r="O89" s="26">
        <f t="shared" si="63"/>
        <v>1.151887467042353E-3</v>
      </c>
      <c r="P89" s="80">
        <v>53870670922.599998</v>
      </c>
      <c r="Q89" s="80">
        <v>51853.919999999998</v>
      </c>
      <c r="R89" s="26">
        <f t="shared" ref="R89:R93" si="78">((P99-L89)/L89)</f>
        <v>-0.90800563729326655</v>
      </c>
      <c r="S89" s="26">
        <f t="shared" si="65"/>
        <v>2.877082287338338E-3</v>
      </c>
      <c r="T89" s="80">
        <v>54237037139.029999</v>
      </c>
      <c r="U89" s="80">
        <v>52017.7</v>
      </c>
      <c r="V89" s="26">
        <f t="shared" ref="V89:V93" si="79">((T99-P89)/P89)</f>
        <v>-0.90867088433539511</v>
      </c>
      <c r="W89" s="26">
        <f t="shared" si="67"/>
        <v>3.1584883071520695E-3</v>
      </c>
      <c r="X89" s="80">
        <v>54906661369.559998</v>
      </c>
      <c r="Y89" s="80">
        <v>52148.82</v>
      </c>
      <c r="Z89" s="26">
        <f t="shared" ref="Z89:Z93" si="80">((X99-T89)/T89)</f>
        <v>-0.91197630967908383</v>
      </c>
      <c r="AA89" s="26">
        <f t="shared" si="69"/>
        <v>2.5206804606893929E-3</v>
      </c>
      <c r="AB89" s="80">
        <v>55494863193.900002</v>
      </c>
      <c r="AC89" s="80">
        <v>51947.48</v>
      </c>
      <c r="AD89" s="26">
        <f t="shared" ref="AD89:AD93" si="81">((AB99-X89)/X89)</f>
        <v>-0.91224606073332959</v>
      </c>
      <c r="AE89" s="26">
        <f t="shared" si="71"/>
        <v>-3.8608735538023008E-3</v>
      </c>
      <c r="AF89" s="80">
        <v>70580803884.669998</v>
      </c>
      <c r="AG89" s="80">
        <v>52245.15</v>
      </c>
      <c r="AH89" s="26">
        <f t="shared" ref="AH89:AH93" si="82">((AF99-AB89)/AB89)</f>
        <v>-0.91134864735389098</v>
      </c>
      <c r="AI89" s="26">
        <f t="shared" si="73"/>
        <v>5.7302105896185574E-3</v>
      </c>
      <c r="AJ89" s="27">
        <f t="shared" si="54"/>
        <v>-0.91103526051523154</v>
      </c>
      <c r="AK89" s="27">
        <f t="shared" si="55"/>
        <v>1.7385881006787914E-3</v>
      </c>
      <c r="AL89" s="28">
        <f t="shared" si="56"/>
        <v>0.34588912383905407</v>
      </c>
      <c r="AM89" s="28">
        <f t="shared" si="57"/>
        <v>1.3380580972163755E-2</v>
      </c>
      <c r="AN89" s="29">
        <f t="shared" si="58"/>
        <v>3.7510424632264273E-3</v>
      </c>
      <c r="AO89" s="87">
        <f t="shared" si="59"/>
        <v>2.749053944492862E-3</v>
      </c>
      <c r="AP89" s="33"/>
      <c r="AQ89" s="43">
        <f>SUM(AQ87:AQ87)</f>
        <v>31507613595.857655</v>
      </c>
      <c r="AR89" s="16"/>
      <c r="AS89" s="32" t="e">
        <f>(#REF!/AQ89)-1</f>
        <v>#REF!</v>
      </c>
      <c r="AT89" s="32" t="e">
        <f>(#REF!/AR89)-1</f>
        <v>#REF!</v>
      </c>
    </row>
    <row r="90" spans="1:46">
      <c r="A90" s="235" t="s">
        <v>133</v>
      </c>
      <c r="B90" s="80">
        <v>5669503888.46</v>
      </c>
      <c r="C90" s="80">
        <v>415.89</v>
      </c>
      <c r="D90" s="80">
        <v>5687166935.5200005</v>
      </c>
      <c r="E90" s="80">
        <v>415.73</v>
      </c>
      <c r="F90" s="26">
        <f t="shared" si="74"/>
        <v>-0.92194905377510938</v>
      </c>
      <c r="G90" s="26">
        <f t="shared" si="75"/>
        <v>-3.8471711269799267E-4</v>
      </c>
      <c r="H90" s="80">
        <v>5695923022.8400002</v>
      </c>
      <c r="I90" s="349">
        <v>415.72</v>
      </c>
      <c r="J90" s="26">
        <f t="shared" si="76"/>
        <v>-0.92212320850056007</v>
      </c>
      <c r="K90" s="26">
        <f t="shared" si="61"/>
        <v>-2.4054073557335059E-5</v>
      </c>
      <c r="L90" s="80">
        <v>5709393164.4200001</v>
      </c>
      <c r="M90" s="80">
        <v>415.65</v>
      </c>
      <c r="N90" s="26">
        <f t="shared" si="77"/>
        <v>-0.92213655769194924</v>
      </c>
      <c r="O90" s="26">
        <f t="shared" si="63"/>
        <v>-1.683825651882277E-4</v>
      </c>
      <c r="P90" s="80">
        <v>5690606288.6499996</v>
      </c>
      <c r="Q90" s="80">
        <v>415</v>
      </c>
      <c r="R90" s="26">
        <f t="shared" si="78"/>
        <v>-0.92231431669059738</v>
      </c>
      <c r="S90" s="26">
        <f t="shared" si="65"/>
        <v>-1.5638157103331585E-3</v>
      </c>
      <c r="T90" s="80">
        <v>5770974137.2700005</v>
      </c>
      <c r="U90" s="80">
        <v>415.18</v>
      </c>
      <c r="V90" s="26">
        <f t="shared" si="79"/>
        <v>-0.92273429327961654</v>
      </c>
      <c r="W90" s="26">
        <f t="shared" si="67"/>
        <v>4.337349397590526E-4</v>
      </c>
      <c r="X90" s="80">
        <v>4731956551.5299997</v>
      </c>
      <c r="Y90" s="80">
        <v>415.19</v>
      </c>
      <c r="Z90" s="26">
        <f t="shared" si="80"/>
        <v>-0.9210098196184876</v>
      </c>
      <c r="AA90" s="26">
        <f t="shared" si="69"/>
        <v>2.4085938629006467E-5</v>
      </c>
      <c r="AB90" s="80">
        <v>4713064858.6999998</v>
      </c>
      <c r="AC90" s="80">
        <v>415.3</v>
      </c>
      <c r="AD90" s="26">
        <f t="shared" si="81"/>
        <v>-0.90659430180797207</v>
      </c>
      <c r="AE90" s="26">
        <f t="shared" si="71"/>
        <v>2.649389436162086E-4</v>
      </c>
      <c r="AF90" s="80">
        <v>5787572311.1700001</v>
      </c>
      <c r="AG90" s="80">
        <v>414.74</v>
      </c>
      <c r="AH90" s="26">
        <f t="shared" si="82"/>
        <v>-0.90257064297081235</v>
      </c>
      <c r="AI90" s="26">
        <f t="shared" si="73"/>
        <v>-1.348422826872146E-3</v>
      </c>
      <c r="AJ90" s="27">
        <f t="shared" si="54"/>
        <v>-0.91767902429188808</v>
      </c>
      <c r="AK90" s="27">
        <f t="shared" si="55"/>
        <v>-3.4582905833057407E-4</v>
      </c>
      <c r="AL90" s="28">
        <f t="shared" si="56"/>
        <v>1.7654726296656379E-2</v>
      </c>
      <c r="AM90" s="28">
        <f t="shared" si="57"/>
        <v>-2.3813532821783585E-3</v>
      </c>
      <c r="AN90" s="29">
        <f t="shared" si="58"/>
        <v>8.1689627374141923E-3</v>
      </c>
      <c r="AO90" s="87">
        <f t="shared" si="59"/>
        <v>7.3122393609196948E-4</v>
      </c>
      <c r="AP90" s="33"/>
      <c r="AQ90" s="43"/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141</v>
      </c>
      <c r="B91" s="80">
        <v>653134115.10000002</v>
      </c>
      <c r="C91" s="80">
        <v>47932.19</v>
      </c>
      <c r="D91" s="80">
        <v>652522773.14999998</v>
      </c>
      <c r="E91" s="80">
        <v>47900.41</v>
      </c>
      <c r="F91" s="26">
        <f t="shared" si="74"/>
        <v>2.0289372083206927</v>
      </c>
      <c r="G91" s="26">
        <f t="shared" si="75"/>
        <v>-6.6301998719438509E-4</v>
      </c>
      <c r="H91" s="80">
        <v>653055404.49000001</v>
      </c>
      <c r="I91" s="80">
        <v>48539.72</v>
      </c>
      <c r="J91" s="26">
        <f t="shared" si="76"/>
        <v>2.1022484351669712</v>
      </c>
      <c r="K91" s="26">
        <f t="shared" si="61"/>
        <v>1.3346649851222518E-2</v>
      </c>
      <c r="L91" s="80">
        <v>651238866.70000005</v>
      </c>
      <c r="M91" s="80">
        <v>48632.07</v>
      </c>
      <c r="N91" s="26">
        <f t="shared" si="77"/>
        <v>2.1180845577110308</v>
      </c>
      <c r="O91" s="26">
        <f t="shared" si="63"/>
        <v>1.9025655689814144E-3</v>
      </c>
      <c r="P91" s="80">
        <v>667209459.5</v>
      </c>
      <c r="Q91" s="80">
        <v>48703.417800000003</v>
      </c>
      <c r="R91" s="26">
        <f t="shared" si="78"/>
        <v>2.0230044499618312</v>
      </c>
      <c r="S91" s="26">
        <f t="shared" si="65"/>
        <v>1.4670936277235E-3</v>
      </c>
      <c r="T91" s="80">
        <v>654982205.39999998</v>
      </c>
      <c r="U91" s="80">
        <v>48929.961000000003</v>
      </c>
      <c r="V91" s="26">
        <f t="shared" si="79"/>
        <v>1.955831250033409</v>
      </c>
      <c r="W91" s="26">
        <f t="shared" si="67"/>
        <v>4.6514846438559399E-3</v>
      </c>
      <c r="X91" s="80">
        <v>653551460.89999998</v>
      </c>
      <c r="Y91" s="80">
        <v>48820.06</v>
      </c>
      <c r="Z91" s="26">
        <f t="shared" si="80"/>
        <v>2.0072782084035228</v>
      </c>
      <c r="AA91" s="26">
        <f t="shared" si="69"/>
        <v>-2.2460880359174065E-3</v>
      </c>
      <c r="AB91" s="80">
        <v>653609029.71000004</v>
      </c>
      <c r="AC91" s="80">
        <v>48836.62</v>
      </c>
      <c r="AD91" s="26">
        <f t="shared" si="81"/>
        <v>2.0026692967185751</v>
      </c>
      <c r="AE91" s="26">
        <f t="shared" si="71"/>
        <v>3.3920482686840097E-4</v>
      </c>
      <c r="AF91" s="80">
        <v>653994802.52999997</v>
      </c>
      <c r="AG91" s="80">
        <v>48877.15</v>
      </c>
      <c r="AH91" s="26">
        <f t="shared" si="82"/>
        <v>2.033956258479702</v>
      </c>
      <c r="AI91" s="26">
        <f t="shared" si="73"/>
        <v>8.2991001424748134E-4</v>
      </c>
      <c r="AJ91" s="27">
        <f t="shared" si="54"/>
        <v>2.0340012080994669</v>
      </c>
      <c r="AK91" s="27">
        <f t="shared" si="55"/>
        <v>2.4534750637234324E-3</v>
      </c>
      <c r="AL91" s="28">
        <f t="shared" si="56"/>
        <v>2.2559049899421816E-3</v>
      </c>
      <c r="AM91" s="28">
        <f t="shared" si="57"/>
        <v>2.0391057195543794E-2</v>
      </c>
      <c r="AN91" s="29">
        <f t="shared" si="58"/>
        <v>5.3023738909565132E-2</v>
      </c>
      <c r="AO91" s="87">
        <f t="shared" si="59"/>
        <v>4.8354862291821905E-3</v>
      </c>
      <c r="AP91" s="33"/>
      <c r="AQ91" s="31">
        <v>885354617.76999998</v>
      </c>
      <c r="AR91" s="31">
        <v>1763.14</v>
      </c>
      <c r="AS91" s="32" t="e">
        <f>(#REF!/AQ91)-1</f>
        <v>#REF!</v>
      </c>
      <c r="AT91" s="32" t="e">
        <f>(#REF!/AR91)-1</f>
        <v>#REF!</v>
      </c>
    </row>
    <row r="92" spans="1:46">
      <c r="A92" s="235" t="s">
        <v>159</v>
      </c>
      <c r="B92" s="80">
        <v>643858939.00999999</v>
      </c>
      <c r="C92" s="80">
        <v>39043.536840000001</v>
      </c>
      <c r="D92" s="80">
        <v>630569902.78999996</v>
      </c>
      <c r="E92" s="80">
        <v>39043.536840000001</v>
      </c>
      <c r="F92" s="26">
        <f t="shared" si="74"/>
        <v>-0.8449594120981061</v>
      </c>
      <c r="G92" s="26">
        <f t="shared" si="75"/>
        <v>0</v>
      </c>
      <c r="H92" s="80">
        <v>643543693.32000005</v>
      </c>
      <c r="I92" s="80">
        <v>39441.465042000003</v>
      </c>
      <c r="J92" s="26">
        <f t="shared" si="76"/>
        <v>-0.83831698857033232</v>
      </c>
      <c r="K92" s="26">
        <f t="shared" si="61"/>
        <v>1.0191909704049311E-2</v>
      </c>
      <c r="L92" s="80">
        <v>707428376.30999994</v>
      </c>
      <c r="M92" s="80">
        <v>43617.365504000001</v>
      </c>
      <c r="N92" s="26">
        <f t="shared" si="77"/>
        <v>-0.84297934289637522</v>
      </c>
      <c r="O92" s="26">
        <f t="shared" si="63"/>
        <v>0.10587589628207801</v>
      </c>
      <c r="P92" s="80">
        <v>705886713.60000002</v>
      </c>
      <c r="Q92" s="80">
        <v>43552.299500000001</v>
      </c>
      <c r="R92" s="26">
        <f t="shared" si="78"/>
        <v>-0.85868318901560181</v>
      </c>
      <c r="S92" s="26">
        <f t="shared" si="65"/>
        <v>-1.4917453919593851E-3</v>
      </c>
      <c r="T92" s="80">
        <v>701402466.25</v>
      </c>
      <c r="U92" s="80">
        <v>43607.516148000002</v>
      </c>
      <c r="V92" s="26">
        <f t="shared" si="79"/>
        <v>-0.86085127382683746</v>
      </c>
      <c r="W92" s="26">
        <f t="shared" si="67"/>
        <v>1.2678239411905551E-3</v>
      </c>
      <c r="X92" s="80">
        <v>723176657.87</v>
      </c>
      <c r="Y92" s="80">
        <v>43716.828661</v>
      </c>
      <c r="Z92" s="26">
        <f t="shared" si="80"/>
        <v>-0.86466369338917326</v>
      </c>
      <c r="AA92" s="26">
        <f t="shared" si="69"/>
        <v>2.5067355964279244E-3</v>
      </c>
      <c r="AB92" s="80">
        <v>722741668.11000001</v>
      </c>
      <c r="AC92" s="80">
        <f>415.8*105.2115</f>
        <v>43746.941700000003</v>
      </c>
      <c r="AD92" s="26">
        <f t="shared" si="81"/>
        <v>-0.87358590058857544</v>
      </c>
      <c r="AE92" s="26">
        <f t="shared" si="71"/>
        <v>6.888202992379334E-4</v>
      </c>
      <c r="AF92" s="80">
        <v>724481688.46000004</v>
      </c>
      <c r="AG92" s="80">
        <v>43675.937608</v>
      </c>
      <c r="AH92" s="26">
        <f t="shared" si="82"/>
        <v>-0.87831938363263828</v>
      </c>
      <c r="AI92" s="26">
        <f t="shared" si="73"/>
        <v>-1.62306413296093E-3</v>
      </c>
      <c r="AJ92" s="27">
        <f t="shared" si="54"/>
        <v>-0.85779489800220499</v>
      </c>
      <c r="AK92" s="27">
        <f t="shared" si="55"/>
        <v>1.4677047037257928E-2</v>
      </c>
      <c r="AL92" s="28">
        <f t="shared" si="56"/>
        <v>0.14893160180097545</v>
      </c>
      <c r="AM92" s="28">
        <f t="shared" si="57"/>
        <v>0.11864705769314723</v>
      </c>
      <c r="AN92" s="29">
        <f t="shared" si="58"/>
        <v>1.45972621922986E-2</v>
      </c>
      <c r="AO92" s="87">
        <f t="shared" si="59"/>
        <v>3.7039515529986571E-2</v>
      </c>
      <c r="AP92" s="33"/>
      <c r="AQ92" s="36">
        <v>113791197</v>
      </c>
      <c r="AR92" s="35">
        <v>81.52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160</v>
      </c>
      <c r="B93" s="80">
        <v>6143584974.0953999</v>
      </c>
      <c r="C93" s="80">
        <v>441.41503899999998</v>
      </c>
      <c r="D93" s="80">
        <v>6135139986.3098001</v>
      </c>
      <c r="E93" s="80">
        <v>441.953014</v>
      </c>
      <c r="F93" s="26">
        <f t="shared" si="74"/>
        <v>-0.68695306088719277</v>
      </c>
      <c r="G93" s="26">
        <f t="shared" si="75"/>
        <v>1.2187509542465253E-3</v>
      </c>
      <c r="H93" s="80">
        <v>6124258578.5178003</v>
      </c>
      <c r="I93" s="80">
        <v>441.56779799999998</v>
      </c>
      <c r="J93" s="26">
        <f t="shared" si="76"/>
        <v>-0.68580596786195935</v>
      </c>
      <c r="K93" s="26">
        <f t="shared" si="61"/>
        <v>-8.7162206795135468E-4</v>
      </c>
      <c r="L93" s="80">
        <v>6113441823.0003996</v>
      </c>
      <c r="M93" s="80">
        <v>441.83621599999998</v>
      </c>
      <c r="N93" s="26">
        <f t="shared" si="77"/>
        <v>-0.64860492146122972</v>
      </c>
      <c r="O93" s="26">
        <f t="shared" si="63"/>
        <v>6.0787494290966604E-4</v>
      </c>
      <c r="P93" s="80">
        <v>6112460635.8400002</v>
      </c>
      <c r="Q93" s="80">
        <v>441.87520000000001</v>
      </c>
      <c r="R93" s="26">
        <f t="shared" si="78"/>
        <v>-0.65123278213784341</v>
      </c>
      <c r="S93" s="26">
        <f t="shared" si="65"/>
        <v>8.8231789491940752E-5</v>
      </c>
      <c r="T93" s="80">
        <v>6072793018.0288</v>
      </c>
      <c r="U93" s="80">
        <v>442.45947200000001</v>
      </c>
      <c r="V93" s="26">
        <f t="shared" si="79"/>
        <v>-0.63686349286321986</v>
      </c>
      <c r="W93" s="26">
        <f t="shared" si="67"/>
        <v>1.3222556957258487E-3</v>
      </c>
      <c r="X93" s="80">
        <v>6110202576.4449997</v>
      </c>
      <c r="Y93" s="80">
        <v>442.12788399999999</v>
      </c>
      <c r="Z93" s="26">
        <f t="shared" si="80"/>
        <v>-0.62733546433719944</v>
      </c>
      <c r="AA93" s="26">
        <f t="shared" si="69"/>
        <v>-7.4942005083803614E-4</v>
      </c>
      <c r="AB93" s="80">
        <f>14645184.91*415.8</f>
        <v>6089467885.5780001</v>
      </c>
      <c r="AC93" s="80">
        <f>1.0642*415.8</f>
        <v>442.49436000000003</v>
      </c>
      <c r="AD93" s="26">
        <f t="shared" si="81"/>
        <v>-0.59899772130050011</v>
      </c>
      <c r="AE93" s="26">
        <f t="shared" si="71"/>
        <v>8.2889139830871696E-4</v>
      </c>
      <c r="AF93" s="80">
        <v>5998315947.9750004</v>
      </c>
      <c r="AG93" s="80">
        <v>441.51587999999998</v>
      </c>
      <c r="AH93" s="26">
        <f t="shared" si="82"/>
        <v>-0.56540165842605439</v>
      </c>
      <c r="AI93" s="26">
        <f t="shared" si="73"/>
        <v>-2.211282421769279E-3</v>
      </c>
      <c r="AJ93" s="27">
        <f t="shared" si="54"/>
        <v>-0.63764938365939994</v>
      </c>
      <c r="AK93" s="27">
        <f t="shared" si="55"/>
        <v>2.9210030015503483E-5</v>
      </c>
      <c r="AL93" s="28">
        <f t="shared" si="56"/>
        <v>-2.230169786510405E-2</v>
      </c>
      <c r="AM93" s="28">
        <f t="shared" si="57"/>
        <v>-9.8909609427398214E-4</v>
      </c>
      <c r="AN93" s="29">
        <f t="shared" si="58"/>
        <v>4.1187933520146137E-2</v>
      </c>
      <c r="AO93" s="87">
        <f t="shared" si="59"/>
        <v>1.2248831630799065E-3</v>
      </c>
      <c r="AP93" s="33"/>
      <c r="AQ93" s="31">
        <v>1066913090.3099999</v>
      </c>
      <c r="AR93" s="35">
        <v>1.1691</v>
      </c>
      <c r="AS93" s="32" t="e">
        <f>(#REF!/AQ93)-1</f>
        <v>#REF!</v>
      </c>
      <c r="AT93" s="32" t="e">
        <f>(#REF!/AR93)-1</f>
        <v>#REF!</v>
      </c>
    </row>
    <row r="94" spans="1:46">
      <c r="A94" s="246" t="s">
        <v>191</v>
      </c>
      <c r="B94" s="80">
        <v>855277193.60000002</v>
      </c>
      <c r="C94" s="80">
        <v>42306.06</v>
      </c>
      <c r="D94" s="80">
        <v>859516768.92999995</v>
      </c>
      <c r="E94" s="80">
        <v>42338.92</v>
      </c>
      <c r="F94" s="26">
        <f t="shared" si="74"/>
        <v>304.89994321306517</v>
      </c>
      <c r="G94" s="26">
        <f t="shared" si="75"/>
        <v>7.7672087639455399E-4</v>
      </c>
      <c r="H94" s="80">
        <v>860055701.69819999</v>
      </c>
      <c r="I94" s="80">
        <v>42367.158666000003</v>
      </c>
      <c r="J94" s="26">
        <f>((H94-D94)/D94)</f>
        <v>6.2701832899775712E-4</v>
      </c>
      <c r="K94" s="26">
        <f>((I94-E94)/E94)</f>
        <v>6.6696708371410376E-4</v>
      </c>
      <c r="L94" s="80">
        <v>863139760.41999996</v>
      </c>
      <c r="M94" s="80">
        <v>42381.74</v>
      </c>
      <c r="N94" s="26">
        <f>((L94-H94)/H94)</f>
        <v>3.5858825372710444E-3</v>
      </c>
      <c r="O94" s="26">
        <f>((M94-I94)/I94)</f>
        <v>3.4416596390016141E-4</v>
      </c>
      <c r="P94" s="80">
        <v>872489592</v>
      </c>
      <c r="Q94" s="80">
        <v>42393.686399999999</v>
      </c>
      <c r="R94" s="26">
        <f>((P94-L94)/L94)</f>
        <v>1.0832349532189848E-2</v>
      </c>
      <c r="S94" s="26">
        <f>((Q94-M94)/M94)</f>
        <v>2.8187610985298676E-4</v>
      </c>
      <c r="T94" s="80">
        <v>873826742.17439997</v>
      </c>
      <c r="U94" s="80">
        <v>42458.675559999996</v>
      </c>
      <c r="V94" s="26">
        <f>((T94-P94)/P94)</f>
        <v>1.5325686250707413E-3</v>
      </c>
      <c r="W94" s="26">
        <f>((U94-Q94)/Q94)</f>
        <v>1.5329914786555896E-3</v>
      </c>
      <c r="X94" s="80">
        <v>906897936.72719991</v>
      </c>
      <c r="Y94" s="80">
        <v>42449.971816999998</v>
      </c>
      <c r="Z94" s="26">
        <f>((X94-T94)/T94)</f>
        <v>3.784639786888043E-2</v>
      </c>
      <c r="AA94" s="26">
        <f>((Y94-U94)/U94)</f>
        <v>-2.0499327605493997E-4</v>
      </c>
      <c r="AB94" s="80">
        <v>906897936.73000002</v>
      </c>
      <c r="AC94" s="80">
        <v>42449.97</v>
      </c>
      <c r="AD94" s="26">
        <f>((AB94-X94)/X94)</f>
        <v>3.0875657434653409E-12</v>
      </c>
      <c r="AE94" s="26">
        <f>((AC94-Y94)/Y94)</f>
        <v>-4.2803326336612899E-8</v>
      </c>
      <c r="AF94" s="80">
        <v>796723246.31640005</v>
      </c>
      <c r="AG94" s="80">
        <v>42512.533049999998</v>
      </c>
      <c r="AH94" s="26">
        <f>((AF94-AB94)/AB94)</f>
        <v>-0.12148521454449066</v>
      </c>
      <c r="AI94" s="26">
        <f>((AG94-AC94)/AC94)</f>
        <v>1.4738066952696791E-3</v>
      </c>
      <c r="AJ94" s="27">
        <f t="shared" si="54"/>
        <v>38.104110276927017</v>
      </c>
      <c r="AK94" s="27">
        <f t="shared" si="55"/>
        <v>6.0893651605072486E-4</v>
      </c>
      <c r="AL94" s="28">
        <f t="shared" si="56"/>
        <v>-7.3056774321890949E-2</v>
      </c>
      <c r="AM94" s="28">
        <f t="shared" si="57"/>
        <v>4.1005545252453283E-3</v>
      </c>
      <c r="AN94" s="29">
        <f t="shared" si="58"/>
        <v>107.801806196973</v>
      </c>
      <c r="AO94" s="87">
        <f t="shared" si="59"/>
        <v>6.3738378343155785E-4</v>
      </c>
      <c r="AP94" s="33"/>
      <c r="AQ94" s="31">
        <v>4173976375.3699999</v>
      </c>
      <c r="AR94" s="35">
        <v>299.53579999999999</v>
      </c>
      <c r="AS94" s="32" t="e">
        <f>(#REF!/AQ94)-1</f>
        <v>#REF!</v>
      </c>
      <c r="AT94" s="32" t="e">
        <f>(#REF!/AR94)-1</f>
        <v>#REF!</v>
      </c>
    </row>
    <row r="95" spans="1:46" ht="6.75" customHeight="1">
      <c r="A95" s="237"/>
      <c r="B95" s="100"/>
      <c r="C95" s="100"/>
      <c r="D95" s="100"/>
      <c r="E95" s="100"/>
      <c r="F95" s="26"/>
      <c r="G95" s="26"/>
      <c r="H95" s="100"/>
      <c r="I95" s="100"/>
      <c r="J95" s="26"/>
      <c r="K95" s="26"/>
      <c r="L95" s="100"/>
      <c r="M95" s="100"/>
      <c r="N95" s="26"/>
      <c r="O95" s="26"/>
      <c r="P95" s="100"/>
      <c r="Q95" s="100"/>
      <c r="R95" s="26"/>
      <c r="S95" s="26"/>
      <c r="T95" s="100"/>
      <c r="U95" s="100"/>
      <c r="V95" s="26"/>
      <c r="W95" s="26"/>
      <c r="X95" s="100"/>
      <c r="Y95" s="100"/>
      <c r="Z95" s="26"/>
      <c r="AA95" s="26"/>
      <c r="AB95" s="100"/>
      <c r="AC95" s="100"/>
      <c r="AD95" s="26"/>
      <c r="AE95" s="26"/>
      <c r="AF95" s="100"/>
      <c r="AG95" s="100"/>
      <c r="AH95" s="26"/>
      <c r="AI95" s="26"/>
      <c r="AJ95" s="27"/>
      <c r="AK95" s="27"/>
      <c r="AL95" s="28"/>
      <c r="AM95" s="28"/>
      <c r="AN95" s="29"/>
      <c r="AO95" s="87"/>
      <c r="AP95" s="33"/>
      <c r="AQ95" s="53">
        <v>4131236617.7600002</v>
      </c>
      <c r="AR95" s="51">
        <v>103.24</v>
      </c>
      <c r="AS95" s="32" t="e">
        <f>(#REF!/AQ95)-1</f>
        <v>#REF!</v>
      </c>
      <c r="AT95" s="32" t="e">
        <f>(#REF!/AR95)-1</f>
        <v>#REF!</v>
      </c>
    </row>
    <row r="96" spans="1:46">
      <c r="A96" s="233" t="s">
        <v>219</v>
      </c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48">
        <v>2931134847.0043802</v>
      </c>
      <c r="AR96" s="52">
        <v>2254.1853324818899</v>
      </c>
      <c r="AS96" s="32" t="e">
        <f>(#REF!/AQ96)-1</f>
        <v>#REF!</v>
      </c>
      <c r="AT96" s="32" t="e">
        <f>(#REF!/AR96)-1</f>
        <v>#REF!</v>
      </c>
    </row>
    <row r="97" spans="1:46">
      <c r="A97" s="235" t="s">
        <v>102</v>
      </c>
      <c r="B97" s="80">
        <v>174478615896.73001</v>
      </c>
      <c r="C97" s="71">
        <v>543.53</v>
      </c>
      <c r="D97" s="80">
        <v>175017685600.72</v>
      </c>
      <c r="E97" s="71">
        <v>543.80999999999995</v>
      </c>
      <c r="F97" s="26">
        <f t="shared" ref="F97:F103" si="83">((D107-B97)/B97)</f>
        <v>-0.98599735321573134</v>
      </c>
      <c r="G97" s="26">
        <f t="shared" ref="G97:G103" si="84">((E97-C97)/C97)</f>
        <v>5.1515095762878359E-4</v>
      </c>
      <c r="H97" s="80">
        <v>175752091356.72</v>
      </c>
      <c r="I97" s="71">
        <v>544.73</v>
      </c>
      <c r="J97" s="26">
        <f>((H97-D97)/D97)</f>
        <v>4.1961802516086912E-3</v>
      </c>
      <c r="K97" s="26">
        <f t="shared" ref="K97:K103" si="85">((I97-E97)/E97)</f>
        <v>1.6917673452126164E-3</v>
      </c>
      <c r="L97" s="80">
        <v>177390391082.60999</v>
      </c>
      <c r="M97" s="71">
        <v>545.29999999999995</v>
      </c>
      <c r="N97" s="26">
        <f>((L97-H97)/H97)</f>
        <v>9.3216513854436286E-3</v>
      </c>
      <c r="O97" s="26">
        <f t="shared" ref="O97:O103" si="86">((M97-I97)/I97)</f>
        <v>1.0463899546563184E-3</v>
      </c>
      <c r="P97" s="80">
        <v>177975276230.64999</v>
      </c>
      <c r="Q97" s="71">
        <v>546.84</v>
      </c>
      <c r="R97" s="26">
        <f>((P97-L97)/L97)</f>
        <v>3.2971636426892474E-3</v>
      </c>
      <c r="S97" s="26">
        <f t="shared" ref="S97:S103" si="87">((Q97-M97)/M97)</f>
        <v>2.8241335044930818E-3</v>
      </c>
      <c r="T97" s="80">
        <v>178584864358.67999</v>
      </c>
      <c r="U97" s="71">
        <v>548.51</v>
      </c>
      <c r="V97" s="26">
        <f>((T97-P97)/P97)</f>
        <v>3.4251281466757943E-3</v>
      </c>
      <c r="W97" s="26">
        <f t="shared" ref="W97:W103" si="88">((U97-Q97)/Q97)</f>
        <v>3.0539097359373107E-3</v>
      </c>
      <c r="X97" s="80">
        <v>177127804870.89999</v>
      </c>
      <c r="Y97" s="71">
        <v>549.98</v>
      </c>
      <c r="Z97" s="26">
        <f>((X97-T97)/T97)</f>
        <v>-8.158919251149737E-3</v>
      </c>
      <c r="AA97" s="26">
        <f t="shared" ref="AA97:AA103" si="89">((Y97-U97)/U97)</f>
        <v>2.679987602778486E-3</v>
      </c>
      <c r="AB97" s="80">
        <v>177453726027.91</v>
      </c>
      <c r="AC97" s="71">
        <v>550.44000000000005</v>
      </c>
      <c r="AD97" s="26">
        <f>((AB97-X97)/X97)</f>
        <v>1.8400338515319949E-3</v>
      </c>
      <c r="AE97" s="26">
        <f t="shared" ref="AE97:AE103" si="90">((AC97-Y97)/Y97)</f>
        <v>8.3639405069281861E-4</v>
      </c>
      <c r="AF97" s="80">
        <v>177635198447.51001</v>
      </c>
      <c r="AG97" s="71">
        <v>553.08000000000004</v>
      </c>
      <c r="AH97" s="26">
        <f>((AF97-AB97)/AB97)</f>
        <v>1.0226464310558576E-3</v>
      </c>
      <c r="AI97" s="26">
        <f t="shared" ref="AI97:AI103" si="91">((AG97-AC97)/AC97)</f>
        <v>4.796163069544339E-3</v>
      </c>
      <c r="AJ97" s="27">
        <f t="shared" si="54"/>
        <v>-0.12138168359473447</v>
      </c>
      <c r="AK97" s="27">
        <f t="shared" si="55"/>
        <v>2.1804870276179692E-3</v>
      </c>
      <c r="AL97" s="28">
        <f t="shared" si="56"/>
        <v>1.495570483523318E-2</v>
      </c>
      <c r="AM97" s="28">
        <f t="shared" si="57"/>
        <v>1.7046394880565082E-2</v>
      </c>
      <c r="AN97" s="29">
        <f t="shared" si="58"/>
        <v>0.34939146670581778</v>
      </c>
      <c r="AO97" s="87">
        <f t="shared" si="59"/>
        <v>1.4329471753294245E-3</v>
      </c>
      <c r="AP97" s="33"/>
      <c r="AQ97" s="54">
        <v>1131224777.76</v>
      </c>
      <c r="AR97" s="55">
        <v>0.6573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137</v>
      </c>
      <c r="B98" s="80">
        <v>1979761894.8499999</v>
      </c>
      <c r="C98" s="71">
        <v>449.82</v>
      </c>
      <c r="D98" s="80">
        <v>1984439806.52</v>
      </c>
      <c r="E98" s="71">
        <v>449.64</v>
      </c>
      <c r="F98" s="26">
        <f t="shared" si="83"/>
        <v>4.0519157345018941</v>
      </c>
      <c r="G98" s="26">
        <f t="shared" si="84"/>
        <v>-4.001600640256254E-4</v>
      </c>
      <c r="H98" s="80">
        <v>1987007064.99</v>
      </c>
      <c r="I98" s="71">
        <v>449.96</v>
      </c>
      <c r="J98" s="26">
        <f t="shared" ref="J98:J103" si="92">((H98-D98)/D98)</f>
        <v>1.2936943018201619E-3</v>
      </c>
      <c r="K98" s="26">
        <f t="shared" si="85"/>
        <v>7.1168045547547636E-4</v>
      </c>
      <c r="L98" s="80">
        <v>1991693433.4200001</v>
      </c>
      <c r="M98" s="71">
        <v>450</v>
      </c>
      <c r="N98" s="26">
        <f t="shared" ref="N98:N103" si="93">((L98-H98)/H98)</f>
        <v>2.3585061737179339E-3</v>
      </c>
      <c r="O98" s="26">
        <f t="shared" si="86"/>
        <v>8.8896790825896668E-5</v>
      </c>
      <c r="P98" s="80">
        <v>1961500536.3800001</v>
      </c>
      <c r="Q98" s="71">
        <v>450</v>
      </c>
      <c r="R98" s="26">
        <f t="shared" ref="R98:R103" si="94">((P98-L98)/L98)</f>
        <v>-1.5159409843589622E-2</v>
      </c>
      <c r="S98" s="26">
        <f t="shared" si="87"/>
        <v>0</v>
      </c>
      <c r="T98" s="80">
        <v>1978559867.4000001</v>
      </c>
      <c r="U98" s="71">
        <v>451.8</v>
      </c>
      <c r="V98" s="26">
        <f t="shared" ref="V98:V103" si="95">((T98-P98)/P98)</f>
        <v>8.6970820061479139E-3</v>
      </c>
      <c r="W98" s="26">
        <f t="shared" si="88"/>
        <v>4.0000000000000252E-3</v>
      </c>
      <c r="X98" s="80">
        <v>2001861100.4000001</v>
      </c>
      <c r="Y98" s="71">
        <v>456.71</v>
      </c>
      <c r="Z98" s="26">
        <f t="shared" ref="Z98:Z103" si="96">((X98-T98)/T98)</f>
        <v>1.1776865276571008E-2</v>
      </c>
      <c r="AA98" s="26">
        <f t="shared" si="89"/>
        <v>1.0867640548915378E-2</v>
      </c>
      <c r="AB98" s="80">
        <v>1972438102.6300001</v>
      </c>
      <c r="AC98" s="71">
        <v>450.36</v>
      </c>
      <c r="AD98" s="26">
        <f t="shared" ref="AD98:AD103" si="97">((AB98-X98)/X98)</f>
        <v>-1.4697821823962138E-2</v>
      </c>
      <c r="AE98" s="26">
        <f t="shared" si="90"/>
        <v>-1.3903790151299437E-2</v>
      </c>
      <c r="AF98" s="80">
        <v>1974186670.3699999</v>
      </c>
      <c r="AG98" s="71">
        <v>450.36</v>
      </c>
      <c r="AH98" s="26">
        <f t="shared" ref="AH98:AH103" si="98">((AF98-AB98)/AB98)</f>
        <v>8.8650069052523077E-4</v>
      </c>
      <c r="AI98" s="26">
        <f t="shared" si="91"/>
        <v>0</v>
      </c>
      <c r="AJ98" s="27">
        <f t="shared" si="54"/>
        <v>0.50588389391039057</v>
      </c>
      <c r="AK98" s="27">
        <f t="shared" si="55"/>
        <v>1.7053344748646417E-4</v>
      </c>
      <c r="AL98" s="28">
        <f t="shared" si="56"/>
        <v>-5.1667660144252203E-3</v>
      </c>
      <c r="AM98" s="28">
        <f t="shared" si="57"/>
        <v>1.6012810248199167E-3</v>
      </c>
      <c r="AN98" s="29">
        <f t="shared" si="58"/>
        <v>1.4328463777742064</v>
      </c>
      <c r="AO98" s="87">
        <f t="shared" si="59"/>
        <v>6.8437965466657058E-3</v>
      </c>
      <c r="AP98" s="33"/>
      <c r="AQ98" s="31">
        <v>318569106.36000001</v>
      </c>
      <c r="AR98" s="38">
        <v>123.8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156</v>
      </c>
      <c r="B99" s="71">
        <v>4708484252.9499998</v>
      </c>
      <c r="C99" s="71">
        <v>46394.46</v>
      </c>
      <c r="D99" s="71">
        <v>4638171087.0699997</v>
      </c>
      <c r="E99" s="71">
        <v>46432.88</v>
      </c>
      <c r="F99" s="26">
        <f t="shared" si="83"/>
        <v>5.5156515014272012</v>
      </c>
      <c r="G99" s="26">
        <f t="shared" si="84"/>
        <v>8.2811611558790106E-4</v>
      </c>
      <c r="H99" s="71">
        <v>4662128340.4399996</v>
      </c>
      <c r="I99" s="71">
        <v>46477.5</v>
      </c>
      <c r="J99" s="26">
        <f t="shared" si="92"/>
        <v>5.1652370989044372E-3</v>
      </c>
      <c r="K99" s="26">
        <f t="shared" si="85"/>
        <v>9.6095697703874115E-4</v>
      </c>
      <c r="L99" s="71">
        <v>4938795749.8500004</v>
      </c>
      <c r="M99" s="71">
        <v>46519.07</v>
      </c>
      <c r="N99" s="26">
        <f t="shared" si="93"/>
        <v>5.934358499103215E-2</v>
      </c>
      <c r="O99" s="26">
        <f t="shared" si="86"/>
        <v>8.9441127427249123E-4</v>
      </c>
      <c r="P99" s="71">
        <v>4895897614.75</v>
      </c>
      <c r="Q99" s="71">
        <v>45205.95</v>
      </c>
      <c r="R99" s="26">
        <f t="shared" si="94"/>
        <v>-8.6859504366632832E-3</v>
      </c>
      <c r="S99" s="26">
        <f t="shared" si="87"/>
        <v>-2.8227563448710444E-2</v>
      </c>
      <c r="T99" s="71">
        <v>4919960735.6199999</v>
      </c>
      <c r="U99" s="71">
        <v>45210.51</v>
      </c>
      <c r="V99" s="26">
        <f t="shared" si="95"/>
        <v>4.9149559005286971E-3</v>
      </c>
      <c r="W99" s="26">
        <f t="shared" si="88"/>
        <v>1.0087167729037766E-4</v>
      </c>
      <c r="X99" s="71">
        <v>4774144161.0500002</v>
      </c>
      <c r="Y99" s="71">
        <v>45259.86</v>
      </c>
      <c r="Z99" s="26">
        <f t="shared" si="96"/>
        <v>-2.9637751682508963E-2</v>
      </c>
      <c r="AA99" s="26">
        <f t="shared" si="89"/>
        <v>1.0915603473616764E-3</v>
      </c>
      <c r="AB99" s="71">
        <v>4818275827.1599998</v>
      </c>
      <c r="AC99" s="71">
        <v>45297.23</v>
      </c>
      <c r="AD99" s="26">
        <f t="shared" si="97"/>
        <v>9.2438905532114413E-3</v>
      </c>
      <c r="AE99" s="26">
        <f t="shared" si="90"/>
        <v>8.2567643823915093E-4</v>
      </c>
      <c r="AF99" s="71">
        <v>4919694687.0500002</v>
      </c>
      <c r="AG99" s="71">
        <v>45330.44</v>
      </c>
      <c r="AH99" s="26">
        <f t="shared" si="98"/>
        <v>2.1048786646525153E-2</v>
      </c>
      <c r="AI99" s="26">
        <f t="shared" si="91"/>
        <v>7.3315741381976612E-4</v>
      </c>
      <c r="AJ99" s="27">
        <f t="shared" si="54"/>
        <v>0.6971305318122788</v>
      </c>
      <c r="AK99" s="27">
        <f t="shared" si="55"/>
        <v>-2.8491016506375427E-3</v>
      </c>
      <c r="AL99" s="28">
        <f t="shared" si="56"/>
        <v>6.0697114163126537E-2</v>
      </c>
      <c r="AM99" s="28">
        <f t="shared" si="57"/>
        <v>-2.3742658219778636E-2</v>
      </c>
      <c r="AN99" s="29">
        <f t="shared" si="58"/>
        <v>1.9471421732027903</v>
      </c>
      <c r="AO99" s="87">
        <f t="shared" si="59"/>
        <v>1.0258699605193109E-2</v>
      </c>
      <c r="AP99" s="33"/>
      <c r="AQ99" s="31">
        <v>1812522091.8199999</v>
      </c>
      <c r="AR99" s="35">
        <v>1.6227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162</v>
      </c>
      <c r="B100" s="71">
        <v>441980322.48000002</v>
      </c>
      <c r="C100" s="71">
        <v>45101.16</v>
      </c>
      <c r="D100" s="71">
        <v>442510143.12</v>
      </c>
      <c r="E100" s="71">
        <v>45154.98</v>
      </c>
      <c r="F100" s="26">
        <f t="shared" si="83"/>
        <v>15.886708152799573</v>
      </c>
      <c r="G100" s="26">
        <f t="shared" si="84"/>
        <v>1.1933174224343611E-3</v>
      </c>
      <c r="H100" s="71">
        <v>442898313.66000003</v>
      </c>
      <c r="I100" s="71">
        <v>45192.24</v>
      </c>
      <c r="J100" s="26">
        <f t="shared" si="92"/>
        <v>8.7720145184278246E-4</v>
      </c>
      <c r="K100" s="26">
        <f t="shared" si="85"/>
        <v>8.2515815531298555E-4</v>
      </c>
      <c r="L100" s="71">
        <v>443504173.68000001</v>
      </c>
      <c r="M100" s="71">
        <v>45254.34</v>
      </c>
      <c r="N100" s="26">
        <f t="shared" si="93"/>
        <v>1.3679438401860383E-3</v>
      </c>
      <c r="O100" s="26">
        <f t="shared" si="86"/>
        <v>1.3741297178453324E-3</v>
      </c>
      <c r="P100" s="71">
        <v>443538109.25999999</v>
      </c>
      <c r="Q100" s="71">
        <v>45304.02</v>
      </c>
      <c r="R100" s="26">
        <f t="shared" si="94"/>
        <v>7.6516934932992824E-5</v>
      </c>
      <c r="S100" s="26">
        <f t="shared" si="87"/>
        <v>1.0977952611837957E-3</v>
      </c>
      <c r="T100" s="71">
        <v>439688716.56</v>
      </c>
      <c r="U100" s="71">
        <v>43399.62</v>
      </c>
      <c r="V100" s="26">
        <f t="shared" si="95"/>
        <v>-8.6788319191384109E-3</v>
      </c>
      <c r="W100" s="26">
        <f t="shared" si="88"/>
        <v>-4.2036004751896061E-2</v>
      </c>
      <c r="X100" s="71">
        <v>455850288.07999998</v>
      </c>
      <c r="Y100" s="71">
        <v>43580.49</v>
      </c>
      <c r="Z100" s="26">
        <f t="shared" si="96"/>
        <v>3.6756848450520949E-2</v>
      </c>
      <c r="AA100" s="26">
        <f t="shared" si="89"/>
        <v>4.1675480107889271E-3</v>
      </c>
      <c r="AB100" s="71">
        <v>441991705.50999999</v>
      </c>
      <c r="AC100" s="71">
        <v>43626.17</v>
      </c>
      <c r="AD100" s="26">
        <f t="shared" si="97"/>
        <v>-3.0401609766160475E-2</v>
      </c>
      <c r="AE100" s="26">
        <f t="shared" si="90"/>
        <v>1.0481754564944151E-3</v>
      </c>
      <c r="AF100" s="71">
        <v>459190878.81999999</v>
      </c>
      <c r="AG100" s="71">
        <v>43688.45</v>
      </c>
      <c r="AH100" s="26">
        <f t="shared" si="98"/>
        <v>3.8912887041973855E-2</v>
      </c>
      <c r="AI100" s="26">
        <f t="shared" si="91"/>
        <v>1.4275834894513738E-3</v>
      </c>
      <c r="AJ100" s="27">
        <f t="shared" si="54"/>
        <v>1.9907023886042163</v>
      </c>
      <c r="AK100" s="27">
        <f t="shared" si="55"/>
        <v>-3.8627871547981083E-3</v>
      </c>
      <c r="AL100" s="28">
        <f t="shared" si="56"/>
        <v>3.7695713780455657E-2</v>
      </c>
      <c r="AM100" s="28">
        <f t="shared" si="57"/>
        <v>-3.2477702348666877E-2</v>
      </c>
      <c r="AN100" s="29">
        <f t="shared" si="58"/>
        <v>5.6148806810571994</v>
      </c>
      <c r="AO100" s="87">
        <f t="shared" si="59"/>
        <v>1.5461288529159031E-2</v>
      </c>
      <c r="AP100" s="33"/>
      <c r="AQ100" s="31"/>
      <c r="AR100" s="35"/>
      <c r="AS100" s="32"/>
      <c r="AT100" s="32"/>
    </row>
    <row r="101" spans="1:46" ht="16.5" customHeight="1">
      <c r="A101" s="235" t="s">
        <v>167</v>
      </c>
      <c r="B101" s="71">
        <v>2030071496.24</v>
      </c>
      <c r="C101" s="71">
        <v>453.96300000000002</v>
      </c>
      <c r="D101" s="71">
        <v>1978302223.25</v>
      </c>
      <c r="E101" s="71">
        <v>454.04250000000002</v>
      </c>
      <c r="F101" s="26">
        <f t="shared" si="83"/>
        <v>23.918919357197588</v>
      </c>
      <c r="G101" s="26">
        <f t="shared" si="84"/>
        <v>1.7512440441180428E-4</v>
      </c>
      <c r="H101" s="71">
        <v>2024287751.9154</v>
      </c>
      <c r="I101" s="71">
        <v>455.12803400000001</v>
      </c>
      <c r="J101" s="26">
        <f t="shared" si="92"/>
        <v>2.3244946158860375E-2</v>
      </c>
      <c r="K101" s="26">
        <f t="shared" si="85"/>
        <v>2.3908202425984254E-3</v>
      </c>
      <c r="L101" s="71">
        <v>2036281972.0699999</v>
      </c>
      <c r="M101" s="71">
        <v>455.11279000000002</v>
      </c>
      <c r="N101" s="26">
        <f t="shared" si="93"/>
        <v>5.9251557211917431E-3</v>
      </c>
      <c r="O101" s="26">
        <f t="shared" si="86"/>
        <v>-3.3493871748615676E-5</v>
      </c>
      <c r="P101" s="71">
        <v>1968697992.0221999</v>
      </c>
      <c r="Q101" s="71">
        <v>456.83867699999996</v>
      </c>
      <c r="R101" s="26">
        <f t="shared" si="94"/>
        <v>-3.3189892644925292E-2</v>
      </c>
      <c r="S101" s="26">
        <f t="shared" si="87"/>
        <v>3.7922181883746735E-3</v>
      </c>
      <c r="T101" s="71">
        <v>1972158570.7080002</v>
      </c>
      <c r="U101" s="71">
        <v>456.91808400000002</v>
      </c>
      <c r="V101" s="26">
        <f t="shared" si="95"/>
        <v>1.757800688487364E-3</v>
      </c>
      <c r="W101" s="26">
        <f t="shared" si="88"/>
        <v>1.7381847027820761E-4</v>
      </c>
      <c r="X101" s="71">
        <v>1969713713.1914999</v>
      </c>
      <c r="Y101" s="71">
        <v>456.997005</v>
      </c>
      <c r="Z101" s="26">
        <f t="shared" si="96"/>
        <v>-1.2396860743416472E-3</v>
      </c>
      <c r="AA101" s="26">
        <f t="shared" si="89"/>
        <v>1.7272461468165442E-4</v>
      </c>
      <c r="AB101" s="71">
        <v>1962398905.47</v>
      </c>
      <c r="AC101" s="71">
        <v>457.69753700000001</v>
      </c>
      <c r="AD101" s="26">
        <f t="shared" si="97"/>
        <v>-3.7136400444955212E-3</v>
      </c>
      <c r="AE101" s="26">
        <f t="shared" si="90"/>
        <v>1.5329028250415113E-3</v>
      </c>
      <c r="AF101" s="71">
        <v>1983021206.2875001</v>
      </c>
      <c r="AG101" s="71">
        <v>457.45875000000001</v>
      </c>
      <c r="AH101" s="26">
        <f t="shared" si="98"/>
        <v>1.05087200976404E-2</v>
      </c>
      <c r="AI101" s="26">
        <f t="shared" si="91"/>
        <v>-5.2171353502389957E-4</v>
      </c>
      <c r="AJ101" s="27">
        <f t="shared" si="54"/>
        <v>2.9902765951375003</v>
      </c>
      <c r="AK101" s="27">
        <f t="shared" si="55"/>
        <v>9.6030016732672017E-4</v>
      </c>
      <c r="AL101" s="28">
        <f t="shared" si="56"/>
        <v>2.385370133056662E-3</v>
      </c>
      <c r="AM101" s="28">
        <f t="shared" si="57"/>
        <v>7.5240753894183715E-3</v>
      </c>
      <c r="AN101" s="29">
        <f t="shared" si="58"/>
        <v>8.4564639363513425</v>
      </c>
      <c r="AO101" s="87">
        <f t="shared" si="59"/>
        <v>1.4848444874298516E-3</v>
      </c>
      <c r="AP101" s="33"/>
      <c r="AQ101" s="31"/>
      <c r="AR101" s="35"/>
      <c r="AS101" s="32"/>
      <c r="AT101" s="32"/>
    </row>
    <row r="102" spans="1:46">
      <c r="A102" s="235" t="s">
        <v>177</v>
      </c>
      <c r="B102" s="71">
        <v>101483181.47</v>
      </c>
      <c r="C102" s="71">
        <v>397.21</v>
      </c>
      <c r="D102" s="71">
        <v>99824268.430000007</v>
      </c>
      <c r="E102" s="71">
        <v>390.72300000000001</v>
      </c>
      <c r="F102" s="26">
        <f t="shared" si="83"/>
        <v>-1</v>
      </c>
      <c r="G102" s="26">
        <f t="shared" si="84"/>
        <v>-1.6331411595881189E-2</v>
      </c>
      <c r="H102" s="71">
        <v>101952440.8</v>
      </c>
      <c r="I102" s="71">
        <v>399.04</v>
      </c>
      <c r="J102" s="26">
        <f t="shared" si="92"/>
        <v>2.1319188244212708E-2</v>
      </c>
      <c r="K102" s="26">
        <f t="shared" si="85"/>
        <v>2.1286179723231054E-2</v>
      </c>
      <c r="L102" s="71">
        <v>101049653.59999999</v>
      </c>
      <c r="M102" s="71">
        <v>395.53</v>
      </c>
      <c r="N102" s="26">
        <f t="shared" si="93"/>
        <v>-8.8549836856873267E-3</v>
      </c>
      <c r="O102" s="26">
        <f t="shared" si="86"/>
        <v>-8.7961106655975538E-3</v>
      </c>
      <c r="P102" s="71">
        <v>99971522.140000001</v>
      </c>
      <c r="Q102" s="71">
        <v>391.31</v>
      </c>
      <c r="R102" s="26">
        <f t="shared" si="94"/>
        <v>-1.0669323660105982E-2</v>
      </c>
      <c r="S102" s="26">
        <f t="shared" si="87"/>
        <v>-1.0669228629939501E-2</v>
      </c>
      <c r="T102" s="71">
        <v>98223237.019999996</v>
      </c>
      <c r="U102" s="71">
        <v>384.47</v>
      </c>
      <c r="V102" s="26">
        <f t="shared" si="95"/>
        <v>-1.7487831360131822E-2</v>
      </c>
      <c r="W102" s="26">
        <f t="shared" si="88"/>
        <v>-1.7479747514758056E-2</v>
      </c>
      <c r="X102" s="71">
        <v>94925219.230000004</v>
      </c>
      <c r="Y102" s="71">
        <v>371.55</v>
      </c>
      <c r="Z102" s="26">
        <f t="shared" si="96"/>
        <v>-3.3576757293474827E-2</v>
      </c>
      <c r="AA102" s="26">
        <f t="shared" si="89"/>
        <v>-3.3604702577574364E-2</v>
      </c>
      <c r="AB102" s="71">
        <v>91419725.920000002</v>
      </c>
      <c r="AC102" s="71">
        <v>357.84</v>
      </c>
      <c r="AD102" s="26">
        <f t="shared" si="97"/>
        <v>-3.6928998831241386E-2</v>
      </c>
      <c r="AE102" s="26">
        <f t="shared" si="90"/>
        <v>-3.689947517157862E-2</v>
      </c>
      <c r="AF102" s="71">
        <v>87943651.650000006</v>
      </c>
      <c r="AG102" s="71">
        <v>344.24</v>
      </c>
      <c r="AH102" s="26">
        <f t="shared" si="98"/>
        <v>-3.8023240991138553E-2</v>
      </c>
      <c r="AI102" s="26">
        <f t="shared" si="91"/>
        <v>-3.8005812653699886E-2</v>
      </c>
      <c r="AJ102" s="27">
        <f t="shared" si="54"/>
        <v>-0.1405277434471959</v>
      </c>
      <c r="AK102" s="27">
        <f t="shared" si="55"/>
        <v>-1.7562538635724767E-2</v>
      </c>
      <c r="AL102" s="28">
        <f t="shared" si="56"/>
        <v>-0.11901531528208566</v>
      </c>
      <c r="AM102" s="28">
        <f t="shared" si="57"/>
        <v>-0.11896663365094966</v>
      </c>
      <c r="AN102" s="29">
        <f t="shared" si="58"/>
        <v>0.34783105920836993</v>
      </c>
      <c r="AO102" s="87">
        <f t="shared" si="59"/>
        <v>1.9582459423771275E-2</v>
      </c>
      <c r="AP102" s="33"/>
      <c r="AQ102" s="31"/>
      <c r="AR102" s="35"/>
      <c r="AS102" s="32"/>
      <c r="AT102" s="32"/>
    </row>
    <row r="103" spans="1:46" s="101" customFormat="1">
      <c r="A103" s="235" t="s">
        <v>214</v>
      </c>
      <c r="B103" s="80">
        <v>1766830344.6199999</v>
      </c>
      <c r="C103" s="71">
        <v>1.0244</v>
      </c>
      <c r="D103" s="80">
        <v>1923230471.3199999</v>
      </c>
      <c r="E103" s="71">
        <v>1.0259</v>
      </c>
      <c r="F103" s="26">
        <f t="shared" si="83"/>
        <v>-3.494659512613222E-2</v>
      </c>
      <c r="G103" s="26">
        <f t="shared" si="84"/>
        <v>1.4642717688403523E-3</v>
      </c>
      <c r="H103" s="80">
        <v>1927624370.03</v>
      </c>
      <c r="I103" s="71">
        <v>427.166586</v>
      </c>
      <c r="J103" s="26">
        <f t="shared" si="92"/>
        <v>2.2846449115296657E-3</v>
      </c>
      <c r="K103" s="26">
        <f t="shared" si="85"/>
        <v>415.38228482308216</v>
      </c>
      <c r="L103" s="80">
        <v>2152034324.1900001</v>
      </c>
      <c r="M103" s="71">
        <v>427.52168799999998</v>
      </c>
      <c r="N103" s="26">
        <f t="shared" si="93"/>
        <v>0.11641788599949457</v>
      </c>
      <c r="O103" s="26">
        <f t="shared" si="86"/>
        <v>8.3129629432201904E-4</v>
      </c>
      <c r="P103" s="80">
        <v>2132168096.1700001</v>
      </c>
      <c r="Q103" s="71">
        <v>427.81439999999998</v>
      </c>
      <c r="R103" s="26">
        <f t="shared" si="94"/>
        <v>-9.2313713571819493E-3</v>
      </c>
      <c r="S103" s="26">
        <f t="shared" si="87"/>
        <v>6.8467169787183885E-4</v>
      </c>
      <c r="T103" s="80">
        <v>2219657605.3099999</v>
      </c>
      <c r="U103" s="71">
        <v>428.27114399999999</v>
      </c>
      <c r="V103" s="26">
        <f t="shared" si="95"/>
        <v>4.1033119901360833E-2</v>
      </c>
      <c r="W103" s="26">
        <f t="shared" si="88"/>
        <v>1.0676218472309832E-3</v>
      </c>
      <c r="X103" s="80">
        <v>2263114590.2399998</v>
      </c>
      <c r="Y103" s="71">
        <v>428.36854499999998</v>
      </c>
      <c r="Z103" s="26">
        <f t="shared" si="96"/>
        <v>1.9578238024657219E-2</v>
      </c>
      <c r="AA103" s="26">
        <f t="shared" si="89"/>
        <v>2.2742835085800398E-4</v>
      </c>
      <c r="AB103" s="80">
        <v>2450205156.4699998</v>
      </c>
      <c r="AC103" s="71">
        <v>1.0317000000000001</v>
      </c>
      <c r="AD103" s="26">
        <f t="shared" si="97"/>
        <v>8.2669506456656869E-2</v>
      </c>
      <c r="AE103" s="26">
        <f t="shared" si="90"/>
        <v>-0.99759155985647829</v>
      </c>
      <c r="AF103" s="80">
        <v>2646472644.1399999</v>
      </c>
      <c r="AG103" s="71">
        <v>428.38494600000001</v>
      </c>
      <c r="AH103" s="26">
        <f t="shared" si="98"/>
        <v>8.0102471073386292E-2</v>
      </c>
      <c r="AI103" s="26">
        <f t="shared" si="91"/>
        <v>414.22239604536202</v>
      </c>
      <c r="AJ103" s="27">
        <f t="shared" si="54"/>
        <v>3.7238487485471414E-2</v>
      </c>
      <c r="AK103" s="27">
        <f t="shared" si="55"/>
        <v>103.57642057481836</v>
      </c>
      <c r="AL103" s="28">
        <f t="shared" si="56"/>
        <v>0.3760559036502818</v>
      </c>
      <c r="AM103" s="28">
        <f t="shared" si="57"/>
        <v>416.5698859537967</v>
      </c>
      <c r="AN103" s="29">
        <f t="shared" si="58"/>
        <v>5.2220500096365703E-2</v>
      </c>
      <c r="AO103" s="87">
        <f t="shared" si="59"/>
        <v>192.09336715368664</v>
      </c>
      <c r="AP103" s="33"/>
      <c r="AQ103" s="31"/>
      <c r="AR103" s="35"/>
      <c r="AS103" s="32"/>
      <c r="AT103" s="32"/>
    </row>
    <row r="104" spans="1:46" s="128" customFormat="1">
      <c r="A104" s="237" t="s">
        <v>47</v>
      </c>
      <c r="B104" s="84">
        <f>SUM(B87:B103)</f>
        <v>265560571429.29544</v>
      </c>
      <c r="C104" s="100"/>
      <c r="D104" s="84">
        <f>SUM(D87:D103)</f>
        <v>261629244953.66977</v>
      </c>
      <c r="E104" s="100"/>
      <c r="F104" s="26"/>
      <c r="G104" s="26"/>
      <c r="H104" s="84">
        <f>SUM(H87:H103)</f>
        <v>262808919645.57141</v>
      </c>
      <c r="I104" s="100"/>
      <c r="J104" s="26"/>
      <c r="K104" s="26"/>
      <c r="L104" s="84">
        <f>SUM(L87:L103)</f>
        <v>265560627351.42041</v>
      </c>
      <c r="M104" s="100"/>
      <c r="N104" s="26"/>
      <c r="O104" s="26"/>
      <c r="P104" s="84">
        <f>SUM(P87:P103)</f>
        <v>266521069013.38223</v>
      </c>
      <c r="Q104" s="100"/>
      <c r="R104" s="26"/>
      <c r="S104" s="26"/>
      <c r="T104" s="84">
        <f>SUM(T87:T103)</f>
        <v>267709316021.45117</v>
      </c>
      <c r="U104" s="100"/>
      <c r="V104" s="26"/>
      <c r="W104" s="26"/>
      <c r="X104" s="84">
        <f>SUM(X87:X103)</f>
        <v>266057367731.92365</v>
      </c>
      <c r="Y104" s="100"/>
      <c r="Z104" s="26"/>
      <c r="AA104" s="26"/>
      <c r="AB104" s="84">
        <f>SUM(AB87:AB103)</f>
        <v>267074063470.47803</v>
      </c>
      <c r="AC104" s="100"/>
      <c r="AD104" s="26"/>
      <c r="AE104" s="26"/>
      <c r="AF104" s="84">
        <f>SUM(AF87:AF103)</f>
        <v>283728506822.04895</v>
      </c>
      <c r="AG104" s="100"/>
      <c r="AH104" s="26"/>
      <c r="AI104" s="26"/>
      <c r="AJ104" s="27"/>
      <c r="AK104" s="27"/>
      <c r="AL104" s="28"/>
      <c r="AM104" s="28"/>
      <c r="AN104" s="29"/>
      <c r="AO104" s="87"/>
      <c r="AP104" s="33"/>
      <c r="AQ104" s="31"/>
      <c r="AR104" s="35"/>
      <c r="AS104" s="32"/>
      <c r="AT104" s="32"/>
    </row>
    <row r="105" spans="1:46" s="128" customFormat="1" ht="8.25" customHeight="1">
      <c r="A105" s="237"/>
      <c r="B105" s="100"/>
      <c r="C105" s="100"/>
      <c r="D105" s="100"/>
      <c r="E105" s="100"/>
      <c r="F105" s="26"/>
      <c r="G105" s="26"/>
      <c r="H105" s="100"/>
      <c r="I105" s="100"/>
      <c r="J105" s="26"/>
      <c r="K105" s="26"/>
      <c r="L105" s="100"/>
      <c r="M105" s="100"/>
      <c r="N105" s="26"/>
      <c r="O105" s="26"/>
      <c r="P105" s="100"/>
      <c r="Q105" s="100"/>
      <c r="R105" s="26"/>
      <c r="S105" s="26"/>
      <c r="T105" s="100"/>
      <c r="U105" s="100"/>
      <c r="V105" s="26"/>
      <c r="W105" s="26"/>
      <c r="X105" s="100"/>
      <c r="Y105" s="100"/>
      <c r="Z105" s="26"/>
      <c r="AA105" s="26"/>
      <c r="AB105" s="100"/>
      <c r="AC105" s="100"/>
      <c r="AD105" s="26"/>
      <c r="AE105" s="26"/>
      <c r="AF105" s="100"/>
      <c r="AG105" s="100"/>
      <c r="AH105" s="26"/>
      <c r="AI105" s="26"/>
      <c r="AJ105" s="27"/>
      <c r="AK105" s="27"/>
      <c r="AL105" s="28"/>
      <c r="AM105" s="28"/>
      <c r="AN105" s="29"/>
      <c r="AO105" s="87"/>
      <c r="AP105" s="33"/>
      <c r="AQ105" s="31"/>
      <c r="AR105" s="35"/>
      <c r="AS105" s="32"/>
      <c r="AT105" s="32"/>
    </row>
    <row r="106" spans="1:46">
      <c r="A106" s="239" t="s">
        <v>240</v>
      </c>
      <c r="B106" s="100"/>
      <c r="C106" s="100"/>
      <c r="D106" s="100"/>
      <c r="E106" s="100"/>
      <c r="F106" s="26"/>
      <c r="G106" s="26"/>
      <c r="H106" s="100"/>
      <c r="I106" s="100"/>
      <c r="J106" s="26"/>
      <c r="K106" s="26"/>
      <c r="L106" s="100"/>
      <c r="M106" s="100"/>
      <c r="N106" s="26"/>
      <c r="O106" s="26"/>
      <c r="P106" s="100"/>
      <c r="Q106" s="100"/>
      <c r="R106" s="26"/>
      <c r="S106" s="26"/>
      <c r="T106" s="100"/>
      <c r="U106" s="100"/>
      <c r="V106" s="26"/>
      <c r="W106" s="26"/>
      <c r="X106" s="100"/>
      <c r="Y106" s="100"/>
      <c r="Z106" s="26"/>
      <c r="AA106" s="26"/>
      <c r="AB106" s="100"/>
      <c r="AC106" s="100"/>
      <c r="AD106" s="26"/>
      <c r="AE106" s="26"/>
      <c r="AF106" s="100"/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57">
        <f>SUM(AQ91:AQ99)</f>
        <v>16564722721.154379</v>
      </c>
      <c r="AR106" s="58"/>
      <c r="AS106" s="32" t="e">
        <f>(#REF!/AQ106)-1</f>
        <v>#REF!</v>
      </c>
      <c r="AT106" s="32" t="e">
        <f>(#REF!/AR106)-1</f>
        <v>#REF!</v>
      </c>
    </row>
    <row r="107" spans="1:46">
      <c r="A107" s="235" t="s">
        <v>154</v>
      </c>
      <c r="B107" s="80">
        <v>2441396814.3000002</v>
      </c>
      <c r="C107" s="81">
        <v>70</v>
      </c>
      <c r="D107" s="80">
        <v>2443162429.8099999</v>
      </c>
      <c r="E107" s="81">
        <v>70</v>
      </c>
      <c r="F107" s="26">
        <f t="shared" ref="F107:G110" si="99">((D107-B107)/B107)</f>
        <v>7.2319890796039695E-4</v>
      </c>
      <c r="G107" s="26">
        <f t="shared" si="99"/>
        <v>0</v>
      </c>
      <c r="H107" s="80">
        <v>2452433088.3099999</v>
      </c>
      <c r="I107" s="81">
        <v>70</v>
      </c>
      <c r="J107" s="26">
        <f t="shared" ref="J107:J110" si="100">((H107-D107)/D107)</f>
        <v>3.7945321960116099E-3</v>
      </c>
      <c r="K107" s="26">
        <f t="shared" ref="K107:K110" si="101">((I107-E107)/E107)</f>
        <v>0</v>
      </c>
      <c r="L107" s="80">
        <v>2454182447</v>
      </c>
      <c r="M107" s="81">
        <v>70</v>
      </c>
      <c r="N107" s="26">
        <f t="shared" ref="N107:N110" si="102">((L107-H107)/H107)</f>
        <v>7.1331556336387569E-4</v>
      </c>
      <c r="O107" s="26">
        <f t="shared" ref="O107:O110" si="103">((M107-I107)/I107)</f>
        <v>0</v>
      </c>
      <c r="P107" s="80">
        <v>2307632307.77</v>
      </c>
      <c r="Q107" s="81">
        <v>77</v>
      </c>
      <c r="R107" s="26">
        <f t="shared" ref="R107:R110" si="104">((P107-L107)/L107)</f>
        <v>-5.971444356516499E-2</v>
      </c>
      <c r="S107" s="26">
        <f t="shared" ref="S107:S110" si="105">((Q107-M107)/M107)</f>
        <v>0.1</v>
      </c>
      <c r="T107" s="80">
        <v>2309180107.8699999</v>
      </c>
      <c r="U107" s="81">
        <v>77</v>
      </c>
      <c r="V107" s="26">
        <f t="shared" ref="V107:V110" si="106">((T107-P107)/P107)</f>
        <v>6.707308156452508E-4</v>
      </c>
      <c r="W107" s="26">
        <f t="shared" ref="W107:W110" si="107">((U107-Q107)/Q107)</f>
        <v>0</v>
      </c>
      <c r="X107" s="80">
        <v>2318439220.1999998</v>
      </c>
      <c r="Y107" s="81">
        <v>77</v>
      </c>
      <c r="Z107" s="26">
        <f t="shared" ref="Z107:Z110" si="108">((X107-T107)/T107)</f>
        <v>4.0096969043010586E-3</v>
      </c>
      <c r="AA107" s="26">
        <f t="shared" ref="AA107:AA110" si="109">((Y107-U107)/U107)</f>
        <v>0</v>
      </c>
      <c r="AB107" s="80">
        <v>2320886640.0900002</v>
      </c>
      <c r="AC107" s="81">
        <v>77</v>
      </c>
      <c r="AD107" s="26">
        <f t="shared" ref="AD107:AD110" si="110">((AB107-X107)/X107)</f>
        <v>1.0556325430818138E-3</v>
      </c>
      <c r="AE107" s="26">
        <f t="shared" ref="AE107:AE110" si="111">((AC107-Y107)/Y107)</f>
        <v>0</v>
      </c>
      <c r="AF107" s="80">
        <v>2324362383.0799999</v>
      </c>
      <c r="AG107" s="81">
        <v>77</v>
      </c>
      <c r="AH107" s="26">
        <f t="shared" ref="AH107:AH110" si="112">((AF107-AB107)/AB107)</f>
        <v>1.497592743204807E-3</v>
      </c>
      <c r="AI107" s="26">
        <f t="shared" ref="AI107:AI110" si="113">((AG107-AC107)/AC107)</f>
        <v>0</v>
      </c>
      <c r="AJ107" s="27">
        <f t="shared" si="54"/>
        <v>-5.9062179864495211E-3</v>
      </c>
      <c r="AK107" s="27">
        <f t="shared" si="55"/>
        <v>1.2500000000000001E-2</v>
      </c>
      <c r="AL107" s="28">
        <f t="shared" si="56"/>
        <v>-4.862552128359262E-2</v>
      </c>
      <c r="AM107" s="28">
        <f t="shared" si="57"/>
        <v>0.1</v>
      </c>
      <c r="AN107" s="29">
        <f t="shared" si="58"/>
        <v>2.1784865279072953E-2</v>
      </c>
      <c r="AO107" s="87">
        <f t="shared" si="59"/>
        <v>3.5355339059327376E-2</v>
      </c>
      <c r="AP107" s="33"/>
      <c r="AQ107" s="43"/>
      <c r="AR107" s="16"/>
      <c r="AS107" s="32" t="e">
        <f>(#REF!/AQ107)-1</f>
        <v>#REF!</v>
      </c>
      <c r="AT107" s="32" t="e">
        <f>(#REF!/AR107)-1</f>
        <v>#REF!</v>
      </c>
    </row>
    <row r="108" spans="1:46">
      <c r="A108" s="235" t="s">
        <v>26</v>
      </c>
      <c r="B108" s="80">
        <v>10000967788.950001</v>
      </c>
      <c r="C108" s="81">
        <v>36.6</v>
      </c>
      <c r="D108" s="80">
        <v>10001590267.16</v>
      </c>
      <c r="E108" s="81">
        <v>36.6</v>
      </c>
      <c r="F108" s="26">
        <f t="shared" si="99"/>
        <v>6.2241797307542202E-5</v>
      </c>
      <c r="G108" s="26">
        <f t="shared" si="99"/>
        <v>0</v>
      </c>
      <c r="H108" s="80">
        <v>10027058749.26</v>
      </c>
      <c r="I108" s="81">
        <v>36.6</v>
      </c>
      <c r="J108" s="26">
        <f t="shared" si="100"/>
        <v>2.5464432574913189E-3</v>
      </c>
      <c r="K108" s="26">
        <f t="shared" si="101"/>
        <v>0</v>
      </c>
      <c r="L108" s="80">
        <v>10049412054.969999</v>
      </c>
      <c r="M108" s="81">
        <v>36.6</v>
      </c>
      <c r="N108" s="26">
        <f t="shared" si="102"/>
        <v>2.2292983684421681E-3</v>
      </c>
      <c r="O108" s="26">
        <f t="shared" si="103"/>
        <v>0</v>
      </c>
      <c r="P108" s="80">
        <v>10056853030.049999</v>
      </c>
      <c r="Q108" s="81">
        <v>36.6</v>
      </c>
      <c r="R108" s="26">
        <f t="shared" si="104"/>
        <v>7.404388474965501E-4</v>
      </c>
      <c r="S108" s="26">
        <f t="shared" si="105"/>
        <v>0</v>
      </c>
      <c r="T108" s="80">
        <v>10048843407.200001</v>
      </c>
      <c r="U108" s="81">
        <v>36.6</v>
      </c>
      <c r="V108" s="26">
        <f t="shared" si="106"/>
        <v>-7.9643431459777963E-4</v>
      </c>
      <c r="W108" s="26">
        <f t="shared" si="107"/>
        <v>0</v>
      </c>
      <c r="X108" s="80">
        <v>10055062313.280001</v>
      </c>
      <c r="Y108" s="81">
        <v>36.6</v>
      </c>
      <c r="Z108" s="26">
        <f t="shared" si="108"/>
        <v>6.1886784657665919E-4</v>
      </c>
      <c r="AA108" s="26">
        <f t="shared" si="109"/>
        <v>0</v>
      </c>
      <c r="AB108" s="80">
        <v>10077006517.459999</v>
      </c>
      <c r="AC108" s="81">
        <v>36.6</v>
      </c>
      <c r="AD108" s="26">
        <f t="shared" si="110"/>
        <v>2.1824035989330545E-3</v>
      </c>
      <c r="AE108" s="26">
        <f t="shared" si="111"/>
        <v>0</v>
      </c>
      <c r="AF108" s="80">
        <v>9716607080.6399994</v>
      </c>
      <c r="AG108" s="81">
        <v>36.6</v>
      </c>
      <c r="AH108" s="26">
        <f t="shared" si="112"/>
        <v>-3.5764533464928396E-2</v>
      </c>
      <c r="AI108" s="26">
        <f t="shared" si="113"/>
        <v>0</v>
      </c>
      <c r="AJ108" s="27">
        <f t="shared" si="54"/>
        <v>-3.5226592579098602E-3</v>
      </c>
      <c r="AK108" s="27">
        <f t="shared" si="55"/>
        <v>0</v>
      </c>
      <c r="AL108" s="28">
        <f t="shared" si="56"/>
        <v>-2.849378737856683E-2</v>
      </c>
      <c r="AM108" s="28">
        <f t="shared" si="57"/>
        <v>0</v>
      </c>
      <c r="AN108" s="29">
        <f t="shared" si="58"/>
        <v>1.3080057266641161E-2</v>
      </c>
      <c r="AO108" s="87">
        <f t="shared" si="59"/>
        <v>0</v>
      </c>
      <c r="AP108" s="33"/>
      <c r="AQ108" s="31">
        <v>640873657.65999997</v>
      </c>
      <c r="AR108" s="35">
        <v>11.5358</v>
      </c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202</v>
      </c>
      <c r="B109" s="80">
        <v>30631774789.560001</v>
      </c>
      <c r="C109" s="81">
        <v>11.48</v>
      </c>
      <c r="D109" s="80">
        <v>30678842492.18</v>
      </c>
      <c r="E109" s="81">
        <v>11.49</v>
      </c>
      <c r="F109" s="26">
        <f t="shared" si="99"/>
        <v>1.5365646601724384E-3</v>
      </c>
      <c r="G109" s="26">
        <f t="shared" si="99"/>
        <v>8.7108013937280365E-4</v>
      </c>
      <c r="H109" s="80">
        <v>30681646615.310001</v>
      </c>
      <c r="I109" s="81">
        <v>11.49</v>
      </c>
      <c r="J109" s="26">
        <f t="shared" si="100"/>
        <v>9.1402507467999673E-5</v>
      </c>
      <c r="K109" s="26">
        <f t="shared" si="101"/>
        <v>0</v>
      </c>
      <c r="L109" s="80">
        <v>25623640030.860001</v>
      </c>
      <c r="M109" s="81">
        <v>9.6</v>
      </c>
      <c r="N109" s="26">
        <f t="shared" si="102"/>
        <v>-0.16485446977040921</v>
      </c>
      <c r="O109" s="26">
        <f t="shared" si="103"/>
        <v>-0.164490861618799</v>
      </c>
      <c r="P109" s="80">
        <v>25650547854.529999</v>
      </c>
      <c r="Q109" s="81">
        <v>9.61</v>
      </c>
      <c r="R109" s="26">
        <f t="shared" si="104"/>
        <v>1.0501171432939097E-3</v>
      </c>
      <c r="S109" s="26">
        <f t="shared" si="105"/>
        <v>1.0416666666666445E-3</v>
      </c>
      <c r="T109" s="80">
        <v>25691677537.200001</v>
      </c>
      <c r="U109" s="81">
        <v>9.6199999999999992</v>
      </c>
      <c r="V109" s="26">
        <f t="shared" si="106"/>
        <v>1.6034621522806305E-3</v>
      </c>
      <c r="W109" s="26">
        <f t="shared" si="107"/>
        <v>1.040582726326721E-3</v>
      </c>
      <c r="X109" s="80">
        <v>25693395246.790001</v>
      </c>
      <c r="Y109" s="81">
        <v>9.6199999999999992</v>
      </c>
      <c r="Z109" s="26">
        <f t="shared" si="108"/>
        <v>6.6858599930386513E-5</v>
      </c>
      <c r="AA109" s="26">
        <f t="shared" si="109"/>
        <v>0</v>
      </c>
      <c r="AB109" s="80">
        <v>25708939741.310001</v>
      </c>
      <c r="AC109" s="81">
        <v>9.6300000000000008</v>
      </c>
      <c r="AD109" s="26">
        <f t="shared" si="110"/>
        <v>6.0499962619547161E-4</v>
      </c>
      <c r="AE109" s="26">
        <f t="shared" si="111"/>
        <v>1.039501039501202E-3</v>
      </c>
      <c r="AF109" s="80">
        <v>25702386482.599998</v>
      </c>
      <c r="AG109" s="81">
        <v>9.6300000000000008</v>
      </c>
      <c r="AH109" s="26">
        <f t="shared" si="112"/>
        <v>-2.5490194367964927E-4</v>
      </c>
      <c r="AI109" s="26">
        <f t="shared" si="113"/>
        <v>0</v>
      </c>
      <c r="AJ109" s="27">
        <f t="shared" si="54"/>
        <v>-2.0019495878093499E-2</v>
      </c>
      <c r="AK109" s="27">
        <f t="shared" si="55"/>
        <v>-2.0062253880866451E-2</v>
      </c>
      <c r="AL109" s="28">
        <f t="shared" si="56"/>
        <v>-0.16221133541294769</v>
      </c>
      <c r="AM109" s="28">
        <f t="shared" si="57"/>
        <v>-0.16187989556135765</v>
      </c>
      <c r="AN109" s="29">
        <f t="shared" si="58"/>
        <v>5.8526225102770828E-2</v>
      </c>
      <c r="AO109" s="87">
        <f t="shared" si="59"/>
        <v>5.8360087308667756E-2</v>
      </c>
      <c r="AP109" s="33"/>
      <c r="AQ109" s="31">
        <v>2128320668.46</v>
      </c>
      <c r="AR109" s="38">
        <v>1.04</v>
      </c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179</v>
      </c>
      <c r="B110" s="80">
        <v>7463592715</v>
      </c>
      <c r="C110" s="81">
        <v>100</v>
      </c>
      <c r="D110" s="80">
        <v>7463592715</v>
      </c>
      <c r="E110" s="81">
        <v>100</v>
      </c>
      <c r="F110" s="26">
        <f t="shared" si="99"/>
        <v>0</v>
      </c>
      <c r="G110" s="26">
        <f t="shared" si="99"/>
        <v>0</v>
      </c>
      <c r="H110" s="80">
        <v>7463592715</v>
      </c>
      <c r="I110" s="81">
        <v>100</v>
      </c>
      <c r="J110" s="26">
        <f t="shared" si="100"/>
        <v>0</v>
      </c>
      <c r="K110" s="26">
        <f t="shared" si="101"/>
        <v>0</v>
      </c>
      <c r="L110" s="80">
        <v>7463592715</v>
      </c>
      <c r="M110" s="81">
        <v>100</v>
      </c>
      <c r="N110" s="26">
        <f t="shared" si="102"/>
        <v>0</v>
      </c>
      <c r="O110" s="26">
        <f t="shared" si="103"/>
        <v>0</v>
      </c>
      <c r="P110" s="80">
        <v>7463592715</v>
      </c>
      <c r="Q110" s="81">
        <v>100</v>
      </c>
      <c r="R110" s="26">
        <f t="shared" si="104"/>
        <v>0</v>
      </c>
      <c r="S110" s="26">
        <f t="shared" si="105"/>
        <v>0</v>
      </c>
      <c r="T110" s="80">
        <v>7511812185.1700001</v>
      </c>
      <c r="U110" s="81">
        <v>101.31</v>
      </c>
      <c r="V110" s="26">
        <f t="shared" si="106"/>
        <v>6.4606245291347029E-3</v>
      </c>
      <c r="W110" s="26">
        <f t="shared" si="107"/>
        <v>1.3100000000000023E-2</v>
      </c>
      <c r="X110" s="80">
        <v>7511812185.1700001</v>
      </c>
      <c r="Y110" s="81">
        <v>101.31</v>
      </c>
      <c r="Z110" s="26">
        <f t="shared" si="108"/>
        <v>0</v>
      </c>
      <c r="AA110" s="26">
        <f t="shared" si="109"/>
        <v>0</v>
      </c>
      <c r="AB110" s="80">
        <v>7511812185.1700001</v>
      </c>
      <c r="AC110" s="81">
        <v>101.31</v>
      </c>
      <c r="AD110" s="26">
        <f t="shared" si="110"/>
        <v>0</v>
      </c>
      <c r="AE110" s="26">
        <f t="shared" si="111"/>
        <v>0</v>
      </c>
      <c r="AF110" s="80">
        <v>7511812185.1700001</v>
      </c>
      <c r="AG110" s="81">
        <v>101.31</v>
      </c>
      <c r="AH110" s="26">
        <f t="shared" si="112"/>
        <v>0</v>
      </c>
      <c r="AI110" s="26">
        <f t="shared" si="113"/>
        <v>0</v>
      </c>
      <c r="AJ110" s="27">
        <f t="shared" si="54"/>
        <v>8.0757806614183787E-4</v>
      </c>
      <c r="AK110" s="27">
        <f t="shared" si="55"/>
        <v>1.6375000000000029E-3</v>
      </c>
      <c r="AL110" s="28">
        <f t="shared" si="56"/>
        <v>6.4606245291347029E-3</v>
      </c>
      <c r="AM110" s="28">
        <f t="shared" si="57"/>
        <v>1.3100000000000023E-2</v>
      </c>
      <c r="AN110" s="29">
        <f t="shared" si="58"/>
        <v>2.2841757076256471E-3</v>
      </c>
      <c r="AO110" s="87">
        <f t="shared" si="59"/>
        <v>4.6315494167718943E-3</v>
      </c>
      <c r="AP110" s="33"/>
      <c r="AQ110" s="31">
        <v>1789192828.73</v>
      </c>
      <c r="AR110" s="35">
        <v>0.79</v>
      </c>
      <c r="AS110" s="32" t="e">
        <f>(#REF!/AQ110)-1</f>
        <v>#REF!</v>
      </c>
      <c r="AT110" s="32" t="e">
        <f>(#REF!/AR110)-1</f>
        <v>#REF!</v>
      </c>
    </row>
    <row r="111" spans="1:46">
      <c r="A111" s="237" t="s">
        <v>47</v>
      </c>
      <c r="B111" s="75">
        <f>SUM(B107:B110)</f>
        <v>50537732107.809998</v>
      </c>
      <c r="C111" s="100"/>
      <c r="D111" s="75">
        <f>SUM(D107:D110)</f>
        <v>50587187904.150002</v>
      </c>
      <c r="E111" s="100"/>
      <c r="F111" s="26">
        <f>((D111-B111)/B111)</f>
        <v>9.7859152513021385E-4</v>
      </c>
      <c r="G111" s="26"/>
      <c r="H111" s="75">
        <f>SUM(H107:H110)</f>
        <v>50624731167.880005</v>
      </c>
      <c r="I111" s="100"/>
      <c r="J111" s="26">
        <f>((H111-D111)/D111)</f>
        <v>7.421496486647647E-4</v>
      </c>
      <c r="K111" s="26"/>
      <c r="L111" s="75">
        <f>SUM(L107:L110)</f>
        <v>45590827247.830002</v>
      </c>
      <c r="M111" s="100"/>
      <c r="N111" s="26">
        <f>((L111-H111)/H111)</f>
        <v>-9.9435667191135155E-2</v>
      </c>
      <c r="O111" s="26"/>
      <c r="P111" s="75">
        <f>SUM(P107:P110)</f>
        <v>45478625907.349998</v>
      </c>
      <c r="Q111" s="100"/>
      <c r="R111" s="26">
        <f>((P111-L111)/L111)</f>
        <v>-2.461050769491002E-3</v>
      </c>
      <c r="S111" s="26"/>
      <c r="T111" s="75">
        <f>SUM(T107:T110)</f>
        <v>45561513237.440002</v>
      </c>
      <c r="U111" s="100"/>
      <c r="V111" s="26">
        <f>((T111-P111)/P111)</f>
        <v>1.822555726702556E-3</v>
      </c>
      <c r="W111" s="26"/>
      <c r="X111" s="75">
        <f>SUM(X107:X110)</f>
        <v>45578708965.440002</v>
      </c>
      <c r="Y111" s="100"/>
      <c r="Z111" s="26">
        <f>((X111-T111)/T111)</f>
        <v>3.7741784190498476E-4</v>
      </c>
      <c r="AA111" s="26"/>
      <c r="AB111" s="75">
        <f>SUM(AB107:AB110)</f>
        <v>45618645084.029999</v>
      </c>
      <c r="AC111" s="100"/>
      <c r="AD111" s="26">
        <f>((AB111-X111)/X111)</f>
        <v>8.7620118025453174E-4</v>
      </c>
      <c r="AE111" s="26"/>
      <c r="AF111" s="75">
        <f>SUM(AF107:AF110)</f>
        <v>45255168131.489998</v>
      </c>
      <c r="AG111" s="100"/>
      <c r="AH111" s="26">
        <f>((AF111-AB111)/AB111)</f>
        <v>-7.9677279294567555E-3</v>
      </c>
      <c r="AI111" s="26"/>
      <c r="AJ111" s="27">
        <f t="shared" si="54"/>
        <v>-1.3133441245928234E-2</v>
      </c>
      <c r="AK111" s="27"/>
      <c r="AL111" s="28">
        <f t="shared" si="56"/>
        <v>-0.1054025731330004</v>
      </c>
      <c r="AM111" s="28"/>
      <c r="AN111" s="29">
        <f t="shared" si="58"/>
        <v>3.5015987056728266E-2</v>
      </c>
      <c r="AO111" s="87"/>
      <c r="AP111" s="33"/>
      <c r="AQ111" s="31">
        <v>204378030.47999999</v>
      </c>
      <c r="AR111" s="35">
        <v>22.9087</v>
      </c>
      <c r="AS111" s="32" t="e">
        <f>(#REF!/AQ111)-1</f>
        <v>#REF!</v>
      </c>
      <c r="AT111" s="32" t="e">
        <f>(#REF!/AR111)-1</f>
        <v>#REF!</v>
      </c>
    </row>
    <row r="112" spans="1:46">
      <c r="A112" s="239" t="s">
        <v>253</v>
      </c>
      <c r="B112" s="100"/>
      <c r="C112" s="100"/>
      <c r="D112" s="100"/>
      <c r="E112" s="100"/>
      <c r="F112" s="26"/>
      <c r="G112" s="26"/>
      <c r="H112" s="100"/>
      <c r="I112" s="100"/>
      <c r="J112" s="26"/>
      <c r="K112" s="26"/>
      <c r="L112" s="100"/>
      <c r="M112" s="100"/>
      <c r="N112" s="26"/>
      <c r="O112" s="26"/>
      <c r="P112" s="100"/>
      <c r="Q112" s="100"/>
      <c r="R112" s="26"/>
      <c r="S112" s="26"/>
      <c r="T112" s="100"/>
      <c r="U112" s="100"/>
      <c r="V112" s="26"/>
      <c r="W112" s="26"/>
      <c r="X112" s="100"/>
      <c r="Y112" s="100"/>
      <c r="Z112" s="26"/>
      <c r="AA112" s="26"/>
      <c r="AB112" s="100"/>
      <c r="AC112" s="100"/>
      <c r="AD112" s="26"/>
      <c r="AE112" s="26"/>
      <c r="AF112" s="100"/>
      <c r="AG112" s="100"/>
      <c r="AH112" s="26"/>
      <c r="AI112" s="26"/>
      <c r="AJ112" s="27"/>
      <c r="AK112" s="27"/>
      <c r="AL112" s="28"/>
      <c r="AM112" s="28"/>
      <c r="AN112" s="29"/>
      <c r="AO112" s="87"/>
      <c r="AP112" s="33"/>
      <c r="AQ112" s="31">
        <v>160273731.87</v>
      </c>
      <c r="AR112" s="35">
        <v>133.94</v>
      </c>
      <c r="AS112" s="32" t="e">
        <f>(#REF!/AQ112)-1</f>
        <v>#REF!</v>
      </c>
      <c r="AT112" s="32" t="e">
        <f>(#REF!/AR112)-1</f>
        <v>#REF!</v>
      </c>
    </row>
    <row r="113" spans="1:46" s="101" customFormat="1">
      <c r="A113" s="235" t="s">
        <v>27</v>
      </c>
      <c r="B113" s="80">
        <v>1699779059.4100001</v>
      </c>
      <c r="C113" s="71">
        <v>3593.49</v>
      </c>
      <c r="D113" s="80">
        <v>1705085639.9100001</v>
      </c>
      <c r="E113" s="71">
        <v>3620.29</v>
      </c>
      <c r="F113" s="26">
        <f t="shared" ref="F113:F134" si="114">((D113-B113)/B113)</f>
        <v>3.1219236821530996E-3</v>
      </c>
      <c r="G113" s="26">
        <f t="shared" ref="G113:G134" si="115">((E113-C113)/C113)</f>
        <v>7.4579308694333879E-3</v>
      </c>
      <c r="H113" s="80">
        <v>1671457443.29</v>
      </c>
      <c r="I113" s="71">
        <v>3550.79</v>
      </c>
      <c r="J113" s="26">
        <f t="shared" ref="J113:J134" si="116">((H113-D113)/D113)</f>
        <v>-1.972229185026456E-2</v>
      </c>
      <c r="K113" s="26">
        <f t="shared" ref="K113:K134" si="117">((I113-E113)/E113)</f>
        <v>-1.9197357117799956E-2</v>
      </c>
      <c r="L113" s="80">
        <v>1695784851.9300001</v>
      </c>
      <c r="M113" s="71">
        <v>3571.47</v>
      </c>
      <c r="N113" s="26">
        <f t="shared" ref="N113:N134" si="118">((L113-H113)/H113)</f>
        <v>1.4554608457224878E-2</v>
      </c>
      <c r="O113" s="26">
        <f t="shared" ref="O113:O134" si="119">((M113-I113)/I113)</f>
        <v>5.8240560551313476E-3</v>
      </c>
      <c r="P113" s="80">
        <v>1722350760.0699999</v>
      </c>
      <c r="Q113" s="71">
        <v>3640.86</v>
      </c>
      <c r="R113" s="26">
        <f t="shared" ref="R113:R134" si="120">((P113-L113)/L113)</f>
        <v>1.5665848241163835E-2</v>
      </c>
      <c r="S113" s="26">
        <f t="shared" ref="S113:S134" si="121">((Q113-M113)/M113)</f>
        <v>1.9428974623894455E-2</v>
      </c>
      <c r="T113" s="80">
        <v>1732974493.45</v>
      </c>
      <c r="U113" s="71">
        <v>3664.58</v>
      </c>
      <c r="V113" s="26">
        <f t="shared" ref="V113:V134" si="122">((T113-P113)/P113)</f>
        <v>6.1681590221310924E-3</v>
      </c>
      <c r="W113" s="26">
        <f t="shared" ref="W113:W134" si="123">((U113-Q113)/Q113)</f>
        <v>6.514944271408348E-3</v>
      </c>
      <c r="X113" s="80">
        <v>1751940774.1500001</v>
      </c>
      <c r="Y113" s="71">
        <v>3701.43</v>
      </c>
      <c r="Z113" s="26">
        <f t="shared" ref="Z113:Z134" si="124">((X113-T113)/T113)</f>
        <v>1.0944350751661691E-2</v>
      </c>
      <c r="AA113" s="26">
        <f t="shared" ref="AA113:AA134" si="125">((Y113-U113)/U113)</f>
        <v>1.0055722620327544E-2</v>
      </c>
      <c r="AB113" s="80">
        <v>1772649266.4000001</v>
      </c>
      <c r="AC113" s="71">
        <v>3742.18</v>
      </c>
      <c r="AD113" s="26">
        <f t="shared" ref="AD113:AD134" si="126">((AB113-X113)/X113)</f>
        <v>1.1820315250124403E-2</v>
      </c>
      <c r="AE113" s="26">
        <f t="shared" ref="AE113:AE134" si="127">((AC113-Y113)/Y113)</f>
        <v>1.1009258583844623E-2</v>
      </c>
      <c r="AF113" s="80">
        <v>1805573876.4300001</v>
      </c>
      <c r="AG113" s="71">
        <v>3888.72</v>
      </c>
      <c r="AH113" s="26">
        <f t="shared" ref="AH113:AH134" si="128">((AF113-AB113)/AB113)</f>
        <v>1.8573674247960623E-2</v>
      </c>
      <c r="AI113" s="26">
        <f t="shared" ref="AI113:AI134" si="129">((AG113-AC113)/AC113)</f>
        <v>3.9158992886499308E-2</v>
      </c>
      <c r="AJ113" s="27">
        <f t="shared" si="54"/>
        <v>7.6408234752693835E-3</v>
      </c>
      <c r="AK113" s="27">
        <f t="shared" si="55"/>
        <v>1.0031565349092383E-2</v>
      </c>
      <c r="AL113" s="28">
        <f t="shared" si="56"/>
        <v>5.8934421924580913E-2</v>
      </c>
      <c r="AM113" s="28">
        <f t="shared" si="57"/>
        <v>7.4145993829223586E-2</v>
      </c>
      <c r="AN113" s="29">
        <f t="shared" si="58"/>
        <v>1.2138718404345957E-2</v>
      </c>
      <c r="AO113" s="87">
        <f t="shared" si="59"/>
        <v>1.6163000362085071E-2</v>
      </c>
      <c r="AP113" s="33"/>
      <c r="AQ113" s="31"/>
      <c r="AR113" s="35"/>
      <c r="AS113" s="32"/>
      <c r="AT113" s="32"/>
    </row>
    <row r="114" spans="1:46" s="117" customFormat="1">
      <c r="A114" s="235" t="s">
        <v>233</v>
      </c>
      <c r="B114" s="80">
        <v>193204654.22999999</v>
      </c>
      <c r="C114" s="71">
        <v>147.12</v>
      </c>
      <c r="D114" s="80">
        <v>189880367.28999999</v>
      </c>
      <c r="E114" s="71">
        <v>145.69</v>
      </c>
      <c r="F114" s="26">
        <f t="shared" si="114"/>
        <v>-1.7206039643551281E-2</v>
      </c>
      <c r="G114" s="26">
        <f t="shared" si="115"/>
        <v>-9.7199564980968382E-3</v>
      </c>
      <c r="H114" s="80">
        <v>189442686.41</v>
      </c>
      <c r="I114" s="71">
        <v>145.31</v>
      </c>
      <c r="J114" s="26">
        <f t="shared" si="116"/>
        <v>-2.305034934609828E-3</v>
      </c>
      <c r="K114" s="26">
        <f t="shared" si="117"/>
        <v>-2.608277850229909E-3</v>
      </c>
      <c r="L114" s="80">
        <v>189298690.31999999</v>
      </c>
      <c r="M114" s="71">
        <v>143.54</v>
      </c>
      <c r="N114" s="26">
        <f t="shared" si="118"/>
        <v>-7.6010371647898328E-4</v>
      </c>
      <c r="O114" s="26">
        <f t="shared" si="119"/>
        <v>-1.2180854724382425E-2</v>
      </c>
      <c r="P114" s="80">
        <v>193892175.91</v>
      </c>
      <c r="Q114" s="71">
        <v>147.01</v>
      </c>
      <c r="R114" s="26">
        <f t="shared" si="120"/>
        <v>2.4265807556486236E-2</v>
      </c>
      <c r="S114" s="26">
        <f t="shared" si="121"/>
        <v>2.417444614741535E-2</v>
      </c>
      <c r="T114" s="80">
        <v>198948265.66999999</v>
      </c>
      <c r="U114" s="71">
        <v>152.63</v>
      </c>
      <c r="V114" s="26">
        <f t="shared" si="122"/>
        <v>2.6076811693252148E-2</v>
      </c>
      <c r="W114" s="26">
        <f t="shared" si="123"/>
        <v>3.8228691925719371E-2</v>
      </c>
      <c r="X114" s="80">
        <v>202020343.37</v>
      </c>
      <c r="Y114" s="71">
        <v>154.91999999999999</v>
      </c>
      <c r="Z114" s="26">
        <f t="shared" si="124"/>
        <v>1.5441590755537136E-2</v>
      </c>
      <c r="AA114" s="26">
        <f t="shared" si="125"/>
        <v>1.5003603485553248E-2</v>
      </c>
      <c r="AB114" s="80">
        <v>202728069.36000001</v>
      </c>
      <c r="AC114" s="71">
        <v>155.47</v>
      </c>
      <c r="AD114" s="26">
        <f t="shared" si="126"/>
        <v>3.5032411993469897E-3</v>
      </c>
      <c r="AE114" s="26">
        <f t="shared" si="127"/>
        <v>3.5502194681126479E-3</v>
      </c>
      <c r="AF114" s="80">
        <v>208475099.19</v>
      </c>
      <c r="AG114" s="71">
        <v>159.9</v>
      </c>
      <c r="AH114" s="26">
        <f t="shared" si="128"/>
        <v>2.8348466239248474E-2</v>
      </c>
      <c r="AI114" s="26">
        <f t="shared" si="129"/>
        <v>2.8494243262365774E-2</v>
      </c>
      <c r="AJ114" s="27">
        <f t="shared" si="54"/>
        <v>9.6705923936538617E-3</v>
      </c>
      <c r="AK114" s="27">
        <f t="shared" si="55"/>
        <v>1.0617764402057151E-2</v>
      </c>
      <c r="AL114" s="28">
        <f t="shared" si="56"/>
        <v>9.7928670380127786E-2</v>
      </c>
      <c r="AM114" s="28">
        <f t="shared" si="57"/>
        <v>9.7535863820440716E-2</v>
      </c>
      <c r="AN114" s="29">
        <f t="shared" si="58"/>
        <v>1.6374877851257949E-2</v>
      </c>
      <c r="AO114" s="87">
        <f t="shared" si="59"/>
        <v>1.8682418511641454E-2</v>
      </c>
      <c r="AP114" s="33"/>
      <c r="AQ114" s="31"/>
      <c r="AR114" s="35"/>
      <c r="AS114" s="32"/>
      <c r="AT114" s="32"/>
    </row>
    <row r="115" spans="1:46" s="128" customFormat="1">
      <c r="A115" s="235" t="s">
        <v>83</v>
      </c>
      <c r="B115" s="71">
        <v>959906075.61000001</v>
      </c>
      <c r="C115" s="71">
        <v>1.4643999999999999</v>
      </c>
      <c r="D115" s="71">
        <v>949539618.65999997</v>
      </c>
      <c r="E115" s="71">
        <v>1.4484999999999999</v>
      </c>
      <c r="F115" s="26">
        <f t="shared" si="114"/>
        <v>-1.0799449251753494E-2</v>
      </c>
      <c r="G115" s="26">
        <f t="shared" si="115"/>
        <v>-1.0857689155968332E-2</v>
      </c>
      <c r="H115" s="71">
        <v>938425736.05999994</v>
      </c>
      <c r="I115" s="71">
        <v>1.4315</v>
      </c>
      <c r="J115" s="26">
        <f t="shared" si="116"/>
        <v>-1.1704495927915098E-2</v>
      </c>
      <c r="K115" s="26">
        <f t="shared" si="117"/>
        <v>-1.1736278909216365E-2</v>
      </c>
      <c r="L115" s="71">
        <v>936570818.21000004</v>
      </c>
      <c r="M115" s="71">
        <v>1.4285000000000001</v>
      </c>
      <c r="N115" s="26">
        <f t="shared" si="118"/>
        <v>-1.976627215902897E-3</v>
      </c>
      <c r="O115" s="26">
        <f t="shared" si="119"/>
        <v>-2.095703807195174E-3</v>
      </c>
      <c r="P115" s="71">
        <v>947913257.94000006</v>
      </c>
      <c r="Q115" s="71">
        <v>1.4458</v>
      </c>
      <c r="R115" s="26">
        <f t="shared" si="120"/>
        <v>1.2110605529732393E-2</v>
      </c>
      <c r="S115" s="26">
        <f t="shared" si="121"/>
        <v>1.2110605530276423E-2</v>
      </c>
      <c r="T115" s="71">
        <v>949900568.55999994</v>
      </c>
      <c r="U115" s="71">
        <v>1.4489000000000001</v>
      </c>
      <c r="V115" s="26">
        <f t="shared" si="122"/>
        <v>2.0965110503029551E-3</v>
      </c>
      <c r="W115" s="26">
        <f t="shared" si="123"/>
        <v>2.1441416516808014E-3</v>
      </c>
      <c r="X115" s="71">
        <v>1018648307.33</v>
      </c>
      <c r="Y115" s="71">
        <v>1.4611000000000001</v>
      </c>
      <c r="Z115" s="26">
        <f t="shared" si="124"/>
        <v>7.2373615771404484E-2</v>
      </c>
      <c r="AA115" s="26">
        <f t="shared" si="125"/>
        <v>8.4201808268341422E-3</v>
      </c>
      <c r="AB115" s="71">
        <v>1052160344.41</v>
      </c>
      <c r="AC115" s="71">
        <v>1.5093000000000001</v>
      </c>
      <c r="AD115" s="26">
        <f t="shared" si="126"/>
        <v>3.2898535086990928E-2</v>
      </c>
      <c r="AE115" s="26">
        <f t="shared" si="127"/>
        <v>3.298884402162755E-2</v>
      </c>
      <c r="AF115" s="71">
        <v>1125764977.3099999</v>
      </c>
      <c r="AG115" s="71">
        <v>1.615</v>
      </c>
      <c r="AH115" s="26">
        <f t="shared" si="128"/>
        <v>6.9955718528124017E-2</v>
      </c>
      <c r="AI115" s="26">
        <f t="shared" si="129"/>
        <v>7.0032465381302519E-2</v>
      </c>
      <c r="AJ115" s="27">
        <f t="shared" si="54"/>
        <v>2.061930169637291E-2</v>
      </c>
      <c r="AK115" s="27">
        <f t="shared" si="55"/>
        <v>1.2625820692417696E-2</v>
      </c>
      <c r="AL115" s="28">
        <f t="shared" si="56"/>
        <v>0.18559031680920382</v>
      </c>
      <c r="AM115" s="28">
        <f t="shared" si="57"/>
        <v>0.11494649637556099</v>
      </c>
      <c r="AN115" s="29">
        <f t="shared" si="58"/>
        <v>3.4270779129527189E-2</v>
      </c>
      <c r="AO115" s="87">
        <f t="shared" si="59"/>
        <v>2.7254631160302713E-2</v>
      </c>
      <c r="AP115" s="33"/>
      <c r="AQ115" s="31"/>
      <c r="AR115" s="35"/>
      <c r="AS115" s="32"/>
      <c r="AT115" s="32"/>
    </row>
    <row r="116" spans="1:46">
      <c r="A116" s="235" t="s">
        <v>9</v>
      </c>
      <c r="B116" s="71">
        <v>4815599639.6499996</v>
      </c>
      <c r="C116" s="71">
        <v>497.3723</v>
      </c>
      <c r="D116" s="71">
        <v>4754990063.9700003</v>
      </c>
      <c r="E116" s="71">
        <v>491.47620000000001</v>
      </c>
      <c r="F116" s="26">
        <f t="shared" si="114"/>
        <v>-1.2586091082190647E-2</v>
      </c>
      <c r="G116" s="26">
        <f t="shared" si="115"/>
        <v>-1.1854500140035924E-2</v>
      </c>
      <c r="H116" s="71">
        <v>4736345461.9200001</v>
      </c>
      <c r="I116" s="71">
        <v>491.52350000000001</v>
      </c>
      <c r="J116" s="26">
        <f t="shared" si="116"/>
        <v>-3.9210601492684471E-3</v>
      </c>
      <c r="K116" s="26">
        <f t="shared" si="117"/>
        <v>9.6240672488325985E-5</v>
      </c>
      <c r="L116" s="71">
        <v>4715803134.6300001</v>
      </c>
      <c r="M116" s="71">
        <v>490.05669999999998</v>
      </c>
      <c r="N116" s="26">
        <f t="shared" si="118"/>
        <v>-4.3371682777701348E-3</v>
      </c>
      <c r="O116" s="26">
        <f t="shared" si="119"/>
        <v>-2.9841909898510135E-3</v>
      </c>
      <c r="P116" s="71">
        <v>4776692775.7700005</v>
      </c>
      <c r="Q116" s="71">
        <v>496.5453</v>
      </c>
      <c r="R116" s="26">
        <f t="shared" si="120"/>
        <v>1.2911828463080598E-2</v>
      </c>
      <c r="S116" s="26">
        <f t="shared" si="121"/>
        <v>1.3240508700319819E-2</v>
      </c>
      <c r="T116" s="71">
        <v>4745346335.0799999</v>
      </c>
      <c r="U116" s="71">
        <v>501.4221</v>
      </c>
      <c r="V116" s="26">
        <f t="shared" si="122"/>
        <v>-6.5623732070454336E-3</v>
      </c>
      <c r="W116" s="26">
        <f t="shared" si="123"/>
        <v>9.8214603984772449E-3</v>
      </c>
      <c r="X116" s="71">
        <v>4846351005.46</v>
      </c>
      <c r="Y116" s="71">
        <v>512.80560000000003</v>
      </c>
      <c r="Z116" s="26">
        <f t="shared" si="124"/>
        <v>2.1284994444625151E-2</v>
      </c>
      <c r="AA116" s="26">
        <f t="shared" si="125"/>
        <v>2.2702429749307074E-2</v>
      </c>
      <c r="AB116" s="71">
        <v>4906783310.4899998</v>
      </c>
      <c r="AC116" s="71">
        <v>518.96559999999999</v>
      </c>
      <c r="AD116" s="26">
        <f t="shared" si="126"/>
        <v>1.2469650869678122E-2</v>
      </c>
      <c r="AE116" s="26">
        <f t="shared" si="127"/>
        <v>1.2012349319118137E-2</v>
      </c>
      <c r="AF116" s="71">
        <v>5036932237.3199997</v>
      </c>
      <c r="AG116" s="71">
        <v>536.33109999999999</v>
      </c>
      <c r="AH116" s="26">
        <f t="shared" si="128"/>
        <v>2.652428660376344E-2</v>
      </c>
      <c r="AI116" s="26">
        <f t="shared" si="129"/>
        <v>3.3461755461248292E-2</v>
      </c>
      <c r="AJ116" s="27">
        <f t="shared" si="54"/>
        <v>5.7230084581090818E-3</v>
      </c>
      <c r="AK116" s="27">
        <f t="shared" si="55"/>
        <v>9.5620066463839946E-3</v>
      </c>
      <c r="AL116" s="28">
        <f t="shared" si="56"/>
        <v>5.9293956360994458E-2</v>
      </c>
      <c r="AM116" s="28">
        <f t="shared" si="57"/>
        <v>9.1265660473487803E-2</v>
      </c>
      <c r="AN116" s="29">
        <f t="shared" si="58"/>
        <v>1.4404532228865178E-2</v>
      </c>
      <c r="AO116" s="87">
        <f t="shared" si="59"/>
        <v>1.4487167469840086E-2</v>
      </c>
      <c r="AP116" s="33"/>
      <c r="AQ116" s="59">
        <f>SUM(AQ108:AQ112)</f>
        <v>4923038917.1999998</v>
      </c>
      <c r="AR116" s="16"/>
      <c r="AS116" s="32" t="e">
        <f>(#REF!/AQ116)-1</f>
        <v>#REF!</v>
      </c>
      <c r="AT116" s="32" t="e">
        <f>(#REF!/AR116)-1</f>
        <v>#REF!</v>
      </c>
    </row>
    <row r="117" spans="1:46">
      <c r="A117" s="235" t="s">
        <v>17</v>
      </c>
      <c r="B117" s="71">
        <v>2509588047.5999999</v>
      </c>
      <c r="C117" s="71">
        <v>13.6351</v>
      </c>
      <c r="D117" s="71">
        <v>2502427590.5</v>
      </c>
      <c r="E117" s="71">
        <v>13.5991</v>
      </c>
      <c r="F117" s="26">
        <f t="shared" si="114"/>
        <v>-2.8532400394748777E-3</v>
      </c>
      <c r="G117" s="26">
        <f t="shared" si="115"/>
        <v>-2.6402446626720443E-3</v>
      </c>
      <c r="H117" s="71">
        <v>2484592858.71</v>
      </c>
      <c r="I117" s="71">
        <v>13.5871</v>
      </c>
      <c r="J117" s="26">
        <f t="shared" si="116"/>
        <v>-7.1269721680284363E-3</v>
      </c>
      <c r="K117" s="26">
        <f t="shared" si="117"/>
        <v>-8.8241133604433054E-4</v>
      </c>
      <c r="L117" s="71">
        <v>2491819975.3099999</v>
      </c>
      <c r="M117" s="71">
        <v>13.568899999999999</v>
      </c>
      <c r="N117" s="26">
        <f t="shared" si="118"/>
        <v>2.9087729905785133E-3</v>
      </c>
      <c r="O117" s="26">
        <f t="shared" si="119"/>
        <v>-1.3395058548181891E-3</v>
      </c>
      <c r="P117" s="71">
        <v>2530792177.5999999</v>
      </c>
      <c r="Q117" s="71">
        <v>13.8239</v>
      </c>
      <c r="R117" s="26">
        <f t="shared" si="120"/>
        <v>1.5640055331505857E-2</v>
      </c>
      <c r="S117" s="26">
        <f t="shared" si="121"/>
        <v>1.8792975112205176E-2</v>
      </c>
      <c r="T117" s="71">
        <v>2536854878.23</v>
      </c>
      <c r="U117" s="71">
        <v>13.811299999999999</v>
      </c>
      <c r="V117" s="26">
        <f t="shared" si="122"/>
        <v>2.3955742726174747E-3</v>
      </c>
      <c r="W117" s="26">
        <f t="shared" si="123"/>
        <v>-9.1146492668500441E-4</v>
      </c>
      <c r="X117" s="71">
        <v>2548631752.4000001</v>
      </c>
      <c r="Y117" s="71">
        <v>13.8986</v>
      </c>
      <c r="Z117" s="26">
        <f t="shared" si="124"/>
        <v>4.6423129170940084E-3</v>
      </c>
      <c r="AA117" s="26">
        <f t="shared" si="125"/>
        <v>6.3209111379812777E-3</v>
      </c>
      <c r="AB117" s="71">
        <v>2582459618.4499998</v>
      </c>
      <c r="AC117" s="71">
        <v>14.1122</v>
      </c>
      <c r="AD117" s="26">
        <f t="shared" si="126"/>
        <v>1.3272951660491802E-2</v>
      </c>
      <c r="AE117" s="26">
        <f t="shared" si="127"/>
        <v>1.5368454376699781E-2</v>
      </c>
      <c r="AF117" s="71">
        <v>2679735974.0100002</v>
      </c>
      <c r="AG117" s="71">
        <v>14.619400000000001</v>
      </c>
      <c r="AH117" s="26">
        <f t="shared" si="128"/>
        <v>3.7668103255138599E-2</v>
      </c>
      <c r="AI117" s="26">
        <f t="shared" si="129"/>
        <v>3.5940533722594703E-2</v>
      </c>
      <c r="AJ117" s="27">
        <f t="shared" si="54"/>
        <v>8.3184447774903685E-3</v>
      </c>
      <c r="AK117" s="27">
        <f t="shared" si="55"/>
        <v>8.8311559461576716E-3</v>
      </c>
      <c r="AL117" s="28">
        <f t="shared" si="56"/>
        <v>7.0854551069976401E-2</v>
      </c>
      <c r="AM117" s="28">
        <f t="shared" si="57"/>
        <v>7.5027023847166405E-2</v>
      </c>
      <c r="AN117" s="29">
        <f t="shared" si="58"/>
        <v>1.4044734183001137E-2</v>
      </c>
      <c r="AO117" s="87">
        <f t="shared" si="59"/>
        <v>1.3666963548778374E-2</v>
      </c>
      <c r="AP117" s="33"/>
      <c r="AQ117" s="15" t="e">
        <f>SUM(AQ20,AQ52,#REF!,#REF!,AQ89,AQ106,AQ116)</f>
        <v>#REF!</v>
      </c>
      <c r="AR117" s="16"/>
      <c r="AS117" s="32" t="e">
        <f>(#REF!/AQ117)-1</f>
        <v>#REF!</v>
      </c>
      <c r="AT117" s="32" t="e">
        <f>(#REF!/AR117)-1</f>
        <v>#REF!</v>
      </c>
    </row>
    <row r="118" spans="1:46" ht="15" customHeight="1">
      <c r="A118" s="236" t="s">
        <v>140</v>
      </c>
      <c r="B118" s="71">
        <v>4310434963.6099997</v>
      </c>
      <c r="C118" s="71">
        <v>187.89</v>
      </c>
      <c r="D118" s="71">
        <v>4310434963.6099997</v>
      </c>
      <c r="E118" s="71">
        <v>187.3</v>
      </c>
      <c r="F118" s="26">
        <f t="shared" si="114"/>
        <v>0</v>
      </c>
      <c r="G118" s="26">
        <f t="shared" si="115"/>
        <v>-3.1401351854807337E-3</v>
      </c>
      <c r="H118" s="71">
        <v>4370995396.0900002</v>
      </c>
      <c r="I118" s="71">
        <v>186.74</v>
      </c>
      <c r="J118" s="26">
        <f t="shared" si="116"/>
        <v>1.4049726533695567E-2</v>
      </c>
      <c r="K118" s="26">
        <f t="shared" si="117"/>
        <v>-2.9898558462359971E-3</v>
      </c>
      <c r="L118" s="71">
        <v>4384145003.3000002</v>
      </c>
      <c r="M118" s="71">
        <v>187.33</v>
      </c>
      <c r="N118" s="26">
        <f t="shared" si="118"/>
        <v>3.00837818812685E-3</v>
      </c>
      <c r="O118" s="26">
        <f t="shared" si="119"/>
        <v>3.1594730641533865E-3</v>
      </c>
      <c r="P118" s="71">
        <v>4463585675.6800003</v>
      </c>
      <c r="Q118" s="71">
        <v>190.79</v>
      </c>
      <c r="R118" s="26">
        <f t="shared" si="120"/>
        <v>1.8119991998486396E-2</v>
      </c>
      <c r="S118" s="26">
        <f t="shared" si="121"/>
        <v>1.8470079538781718E-2</v>
      </c>
      <c r="T118" s="71">
        <v>4481266575.0900002</v>
      </c>
      <c r="U118" s="71">
        <v>191.54</v>
      </c>
      <c r="V118" s="26">
        <f t="shared" si="122"/>
        <v>3.9611426092557907E-3</v>
      </c>
      <c r="W118" s="26">
        <f t="shared" si="123"/>
        <v>3.9310236385554798E-3</v>
      </c>
      <c r="X118" s="71">
        <v>4545279218.4399996</v>
      </c>
      <c r="Y118" s="71">
        <v>194.17</v>
      </c>
      <c r="Z118" s="26">
        <f t="shared" si="124"/>
        <v>1.4284497982295067E-2</v>
      </c>
      <c r="AA118" s="26">
        <f t="shared" si="125"/>
        <v>1.3730813407121205E-2</v>
      </c>
      <c r="AB118" s="71">
        <v>4597211440.9099998</v>
      </c>
      <c r="AC118" s="71">
        <v>196.42</v>
      </c>
      <c r="AD118" s="26">
        <f t="shared" si="126"/>
        <v>1.1425529648280683E-2</v>
      </c>
      <c r="AE118" s="26">
        <f t="shared" si="127"/>
        <v>1.1587783900705568E-2</v>
      </c>
      <c r="AF118" s="71">
        <v>4707069129.1000004</v>
      </c>
      <c r="AG118" s="71">
        <v>201.11</v>
      </c>
      <c r="AH118" s="26">
        <f t="shared" si="128"/>
        <v>2.3896592445670637E-2</v>
      </c>
      <c r="AI118" s="26">
        <f t="shared" si="129"/>
        <v>2.3877405559515459E-2</v>
      </c>
      <c r="AJ118" s="27">
        <f t="shared" si="54"/>
        <v>1.1093232425726374E-2</v>
      </c>
      <c r="AK118" s="27">
        <f t="shared" si="55"/>
        <v>8.57832350963951E-3</v>
      </c>
      <c r="AL118" s="28">
        <f t="shared" si="56"/>
        <v>9.2017202170664156E-2</v>
      </c>
      <c r="AM118" s="28">
        <f t="shared" si="57"/>
        <v>7.3731980779498135E-2</v>
      </c>
      <c r="AN118" s="29">
        <f t="shared" si="58"/>
        <v>8.2082555258664418E-3</v>
      </c>
      <c r="AO118" s="87">
        <f t="shared" si="59"/>
        <v>9.925581213203017E-3</v>
      </c>
      <c r="AP118" s="33"/>
      <c r="AQ118" s="60"/>
      <c r="AR118" s="61"/>
      <c r="AS118" s="32" t="e">
        <f>(#REF!/AQ118)-1</f>
        <v>#REF!</v>
      </c>
      <c r="AT118" s="32" t="e">
        <f>(#REF!/AR118)-1</f>
        <v>#REF!</v>
      </c>
    </row>
    <row r="119" spans="1:46" ht="17.25" customHeight="1">
      <c r="A119" s="235" t="s">
        <v>138</v>
      </c>
      <c r="B119" s="71">
        <v>5039673291.7200003</v>
      </c>
      <c r="C119" s="71">
        <v>185.22569999999999</v>
      </c>
      <c r="D119" s="71">
        <v>5057286359.0500002</v>
      </c>
      <c r="E119" s="71">
        <v>185.8621</v>
      </c>
      <c r="F119" s="26">
        <f t="shared" si="114"/>
        <v>3.4948827653049556E-3</v>
      </c>
      <c r="G119" s="26">
        <f t="shared" si="115"/>
        <v>3.4358083138571428E-3</v>
      </c>
      <c r="H119" s="71">
        <v>4984350383.71</v>
      </c>
      <c r="I119" s="71">
        <v>183.14449999999999</v>
      </c>
      <c r="J119" s="26">
        <f t="shared" si="116"/>
        <v>-1.442195876638099E-2</v>
      </c>
      <c r="K119" s="26">
        <f t="shared" si="117"/>
        <v>-1.4621593105856463E-2</v>
      </c>
      <c r="L119" s="71">
        <v>5017235857.4399996</v>
      </c>
      <c r="M119" s="71">
        <v>184.3571</v>
      </c>
      <c r="N119" s="26">
        <f t="shared" si="118"/>
        <v>6.5977451820957069E-3</v>
      </c>
      <c r="O119" s="26">
        <f t="shared" si="119"/>
        <v>6.6210014496750329E-3</v>
      </c>
      <c r="P119" s="71">
        <v>5132734468.04</v>
      </c>
      <c r="Q119" s="71">
        <v>188.61850000000001</v>
      </c>
      <c r="R119" s="26">
        <f t="shared" si="120"/>
        <v>2.3020366967346943E-2</v>
      </c>
      <c r="S119" s="26">
        <f t="shared" si="121"/>
        <v>2.3114922072434471E-2</v>
      </c>
      <c r="T119" s="71">
        <v>5179963983.0600004</v>
      </c>
      <c r="U119" s="71">
        <v>190.3553</v>
      </c>
      <c r="V119" s="26">
        <f t="shared" si="122"/>
        <v>9.201628355038528E-3</v>
      </c>
      <c r="W119" s="26">
        <f t="shared" si="123"/>
        <v>9.2080045170542021E-3</v>
      </c>
      <c r="X119" s="71">
        <v>5328973978.7799997</v>
      </c>
      <c r="Y119" s="71">
        <v>195.8357</v>
      </c>
      <c r="Z119" s="26">
        <f t="shared" si="124"/>
        <v>2.8766608456604264E-2</v>
      </c>
      <c r="AA119" s="26">
        <f t="shared" si="125"/>
        <v>2.8790372529685294E-2</v>
      </c>
      <c r="AB119" s="71">
        <v>5439385145.8699999</v>
      </c>
      <c r="AC119" s="71">
        <v>199.9169</v>
      </c>
      <c r="AD119" s="26">
        <f t="shared" si="126"/>
        <v>2.0719029128244564E-2</v>
      </c>
      <c r="AE119" s="26">
        <f t="shared" si="127"/>
        <v>2.0839918360135538E-2</v>
      </c>
      <c r="AF119" s="71">
        <v>5718924093.8500004</v>
      </c>
      <c r="AG119" s="71">
        <v>209.9701</v>
      </c>
      <c r="AH119" s="26">
        <f t="shared" si="128"/>
        <v>5.1391644548694625E-2</v>
      </c>
      <c r="AI119" s="26">
        <f t="shared" si="129"/>
        <v>5.0286894204542007E-2</v>
      </c>
      <c r="AJ119" s="27">
        <f t="shared" si="54"/>
        <v>1.6096243329618575E-2</v>
      </c>
      <c r="AK119" s="27">
        <f t="shared" si="55"/>
        <v>1.5959416042690903E-2</v>
      </c>
      <c r="AL119" s="28">
        <f t="shared" si="56"/>
        <v>0.13082860803719396</v>
      </c>
      <c r="AM119" s="28">
        <f t="shared" si="57"/>
        <v>0.12970906925080478</v>
      </c>
      <c r="AN119" s="29">
        <f t="shared" si="58"/>
        <v>1.9652441746901603E-2</v>
      </c>
      <c r="AO119" s="87">
        <f t="shared" si="59"/>
        <v>1.9430668639787613E-2</v>
      </c>
      <c r="AP119" s="33"/>
      <c r="AQ119" s="419" t="s">
        <v>93</v>
      </c>
      <c r="AR119" s="419"/>
      <c r="AS119" s="32" t="e">
        <f>(#REF!/AQ119)-1</f>
        <v>#REF!</v>
      </c>
      <c r="AT119" s="32" t="e">
        <f>(#REF!/AR119)-1</f>
        <v>#REF!</v>
      </c>
    </row>
    <row r="120" spans="1:46" ht="16.5" customHeight="1">
      <c r="A120" s="235" t="s">
        <v>11</v>
      </c>
      <c r="B120" s="71">
        <v>2232266150.9499998</v>
      </c>
      <c r="C120" s="71">
        <v>4090.79</v>
      </c>
      <c r="D120" s="71">
        <v>2217216270.5</v>
      </c>
      <c r="E120" s="71">
        <v>4063.21</v>
      </c>
      <c r="F120" s="26">
        <f t="shared" si="114"/>
        <v>-6.7419740444457912E-3</v>
      </c>
      <c r="G120" s="26">
        <f t="shared" si="115"/>
        <v>-6.7419740441332669E-3</v>
      </c>
      <c r="H120" s="71">
        <v>2212818649.3499999</v>
      </c>
      <c r="I120" s="71">
        <v>4049.97</v>
      </c>
      <c r="J120" s="26">
        <f t="shared" si="116"/>
        <v>-1.9833974739001878E-3</v>
      </c>
      <c r="K120" s="26">
        <f t="shared" si="117"/>
        <v>-3.2585074362388939E-3</v>
      </c>
      <c r="L120" s="71">
        <v>2213561665.6100001</v>
      </c>
      <c r="M120" s="71">
        <v>4051.11</v>
      </c>
      <c r="N120" s="26">
        <f t="shared" si="118"/>
        <v>3.3577819864202824E-4</v>
      </c>
      <c r="O120" s="26">
        <f t="shared" si="119"/>
        <v>2.8148356654501822E-4</v>
      </c>
      <c r="P120" s="71">
        <v>2249906761.7199998</v>
      </c>
      <c r="Q120" s="71">
        <v>4118.5600000000004</v>
      </c>
      <c r="R120" s="26">
        <f t="shared" si="120"/>
        <v>1.6419283309183932E-2</v>
      </c>
      <c r="S120" s="26">
        <f t="shared" si="121"/>
        <v>1.6649757720723524E-2</v>
      </c>
      <c r="T120" s="71">
        <v>2268822964.9699998</v>
      </c>
      <c r="U120" s="71">
        <v>4153.1899999999996</v>
      </c>
      <c r="V120" s="26">
        <f t="shared" si="122"/>
        <v>8.4075498468829946E-3</v>
      </c>
      <c r="W120" s="26">
        <f t="shared" si="123"/>
        <v>8.4082786216539748E-3</v>
      </c>
      <c r="X120" s="71">
        <v>2303606613.75</v>
      </c>
      <c r="Y120" s="71">
        <v>4216.3999999999996</v>
      </c>
      <c r="Z120" s="26">
        <f t="shared" si="124"/>
        <v>1.5331142763031821E-2</v>
      </c>
      <c r="AA120" s="26">
        <f t="shared" si="125"/>
        <v>1.5219626359497168E-2</v>
      </c>
      <c r="AB120" s="71">
        <v>2337956256.4699998</v>
      </c>
      <c r="AC120" s="71">
        <v>4279.18</v>
      </c>
      <c r="AD120" s="26">
        <f t="shared" si="126"/>
        <v>1.4911245051550977E-2</v>
      </c>
      <c r="AE120" s="26">
        <f t="shared" si="127"/>
        <v>1.4889479176548872E-2</v>
      </c>
      <c r="AF120" s="71">
        <v>2446762619.04</v>
      </c>
      <c r="AG120" s="71">
        <v>4406.71</v>
      </c>
      <c r="AH120" s="26">
        <f t="shared" si="128"/>
        <v>4.6539092538148329E-2</v>
      </c>
      <c r="AI120" s="26">
        <f t="shared" si="129"/>
        <v>2.9802438785000804E-2</v>
      </c>
      <c r="AJ120" s="27">
        <f t="shared" si="54"/>
        <v>1.1652340023636763E-2</v>
      </c>
      <c r="AK120" s="27">
        <f t="shared" si="55"/>
        <v>9.40632284369965E-3</v>
      </c>
      <c r="AL120" s="28">
        <f t="shared" si="56"/>
        <v>0.1035290745400472</v>
      </c>
      <c r="AM120" s="28">
        <f t="shared" si="57"/>
        <v>8.4539071325380674E-2</v>
      </c>
      <c r="AN120" s="29">
        <f t="shared" si="58"/>
        <v>1.6591050353556919E-2</v>
      </c>
      <c r="AO120" s="87">
        <f t="shared" si="59"/>
        <v>1.2175810902571414E-2</v>
      </c>
      <c r="AP120" s="33"/>
      <c r="AQ120" s="62" t="s">
        <v>81</v>
      </c>
      <c r="AR120" s="63" t="s">
        <v>82</v>
      </c>
      <c r="AS120" s="32" t="e">
        <f>(#REF!/AQ120)-1</f>
        <v>#REF!</v>
      </c>
      <c r="AT120" s="32" t="e">
        <f>(#REF!/AR120)-1</f>
        <v>#REF!</v>
      </c>
    </row>
    <row r="121" spans="1:46" ht="14.25" customHeight="1">
      <c r="A121" s="235" t="s">
        <v>174</v>
      </c>
      <c r="B121" s="71">
        <v>1894097771.9100001</v>
      </c>
      <c r="C121" s="71">
        <v>1.2525999999999999</v>
      </c>
      <c r="D121" s="71">
        <v>1920698146.0999999</v>
      </c>
      <c r="E121" s="71">
        <v>1.2841</v>
      </c>
      <c r="F121" s="26">
        <f t="shared" si="114"/>
        <v>1.4043823177710682E-2</v>
      </c>
      <c r="G121" s="26">
        <f t="shared" si="115"/>
        <v>2.5147692798978192E-2</v>
      </c>
      <c r="H121" s="71">
        <v>1891431335.8599999</v>
      </c>
      <c r="I121" s="71">
        <v>1.2645</v>
      </c>
      <c r="J121" s="26">
        <f t="shared" si="116"/>
        <v>-1.5237589675101531E-2</v>
      </c>
      <c r="K121" s="26">
        <f t="shared" si="117"/>
        <v>-1.5263608753212414E-2</v>
      </c>
      <c r="L121" s="71">
        <v>1890315283.6500001</v>
      </c>
      <c r="M121" s="71">
        <v>1.2605999999999999</v>
      </c>
      <c r="N121" s="26">
        <f t="shared" si="118"/>
        <v>-5.9005695255247043E-4</v>
      </c>
      <c r="O121" s="26">
        <f t="shared" si="119"/>
        <v>-3.0842230130486473E-3</v>
      </c>
      <c r="P121" s="71">
        <v>1890315283.6500001</v>
      </c>
      <c r="Q121" s="71">
        <v>1.2605999999999999</v>
      </c>
      <c r="R121" s="26">
        <f t="shared" si="120"/>
        <v>0</v>
      </c>
      <c r="S121" s="26">
        <f t="shared" si="121"/>
        <v>0</v>
      </c>
      <c r="T121" s="71">
        <v>1946551211.5</v>
      </c>
      <c r="U121" s="71">
        <v>1.3022</v>
      </c>
      <c r="V121" s="26">
        <f t="shared" si="122"/>
        <v>2.9749496465697637E-2</v>
      </c>
      <c r="W121" s="26">
        <f t="shared" si="123"/>
        <v>3.300015865460898E-2</v>
      </c>
      <c r="X121" s="71">
        <v>2226604789.8600001</v>
      </c>
      <c r="Y121" s="71">
        <v>1.3371999999999999</v>
      </c>
      <c r="Z121" s="26">
        <f t="shared" si="124"/>
        <v>0.14387167247667357</v>
      </c>
      <c r="AA121" s="26">
        <f t="shared" si="125"/>
        <v>2.6877591767777546E-2</v>
      </c>
      <c r="AB121" s="71">
        <v>2058131079.2</v>
      </c>
      <c r="AC121" s="71">
        <v>1.3712</v>
      </c>
      <c r="AD121" s="26">
        <f t="shared" si="126"/>
        <v>-7.5663948729128988E-2</v>
      </c>
      <c r="AE121" s="26">
        <f t="shared" si="127"/>
        <v>2.5426263834878875E-2</v>
      </c>
      <c r="AF121" s="71">
        <v>2383723504.5900002</v>
      </c>
      <c r="AG121" s="71">
        <v>1.3876999999999999</v>
      </c>
      <c r="AH121" s="26">
        <f t="shared" si="128"/>
        <v>0.15819809956737962</v>
      </c>
      <c r="AI121" s="26">
        <f t="shared" si="129"/>
        <v>1.2033255542590403E-2</v>
      </c>
      <c r="AJ121" s="27">
        <f t="shared" si="54"/>
        <v>3.1796437041334814E-2</v>
      </c>
      <c r="AK121" s="27">
        <f t="shared" si="55"/>
        <v>1.3017141354071619E-2</v>
      </c>
      <c r="AL121" s="28">
        <f t="shared" si="56"/>
        <v>0.24107138304380554</v>
      </c>
      <c r="AM121" s="28">
        <f t="shared" si="57"/>
        <v>8.0679074838408152E-2</v>
      </c>
      <c r="AN121" s="29">
        <f t="shared" si="58"/>
        <v>7.9890475503104394E-2</v>
      </c>
      <c r="AO121" s="87">
        <f t="shared" si="59"/>
        <v>1.7411155810657341E-2</v>
      </c>
      <c r="AP121" s="33"/>
      <c r="AQ121" s="56">
        <v>1901056000</v>
      </c>
      <c r="AR121" s="50">
        <v>12.64</v>
      </c>
      <c r="AS121" s="32" t="e">
        <f>(#REF!/AQ121)-1</f>
        <v>#REF!</v>
      </c>
      <c r="AT121" s="32" t="e">
        <f>(#REF!/AR121)-1</f>
        <v>#REF!</v>
      </c>
    </row>
    <row r="122" spans="1:46">
      <c r="A122" s="235" t="s">
        <v>32</v>
      </c>
      <c r="B122" s="80">
        <v>1191918197.0599999</v>
      </c>
      <c r="C122" s="71">
        <v>552.20000000000005</v>
      </c>
      <c r="D122" s="80">
        <v>1194141154.1199999</v>
      </c>
      <c r="E122" s="71">
        <v>552.20000000000005</v>
      </c>
      <c r="F122" s="26">
        <f t="shared" si="114"/>
        <v>1.8650248527819408E-3</v>
      </c>
      <c r="G122" s="26">
        <f t="shared" si="115"/>
        <v>0</v>
      </c>
      <c r="H122" s="80">
        <v>1196342167.3699999</v>
      </c>
      <c r="I122" s="71">
        <v>552.20000000000005</v>
      </c>
      <c r="J122" s="26">
        <f t="shared" si="116"/>
        <v>1.8431767822473179E-3</v>
      </c>
      <c r="K122" s="26">
        <f t="shared" si="117"/>
        <v>0</v>
      </c>
      <c r="L122" s="80">
        <v>1180299341.76</v>
      </c>
      <c r="M122" s="71">
        <v>552.20000000000005</v>
      </c>
      <c r="N122" s="26">
        <f t="shared" si="118"/>
        <v>-1.3409897308282568E-2</v>
      </c>
      <c r="O122" s="26">
        <f t="shared" si="119"/>
        <v>0</v>
      </c>
      <c r="P122" s="80">
        <v>1194497522.73</v>
      </c>
      <c r="Q122" s="71">
        <v>552.20000000000005</v>
      </c>
      <c r="R122" s="26">
        <f t="shared" si="120"/>
        <v>1.2029305166627011E-2</v>
      </c>
      <c r="S122" s="26">
        <f t="shared" si="121"/>
        <v>0</v>
      </c>
      <c r="T122" s="80">
        <v>1207516216.6300001</v>
      </c>
      <c r="U122" s="71">
        <v>552.20000000000005</v>
      </c>
      <c r="V122" s="26">
        <f t="shared" si="122"/>
        <v>1.0898887316439244E-2</v>
      </c>
      <c r="W122" s="26">
        <f t="shared" si="123"/>
        <v>0</v>
      </c>
      <c r="X122" s="80">
        <v>1185032183.9100001</v>
      </c>
      <c r="Y122" s="71">
        <v>552.20000000000005</v>
      </c>
      <c r="Z122" s="26">
        <f t="shared" si="124"/>
        <v>-1.8620066886347625E-2</v>
      </c>
      <c r="AA122" s="26">
        <f t="shared" si="125"/>
        <v>0</v>
      </c>
      <c r="AB122" s="80">
        <v>1217293012.73</v>
      </c>
      <c r="AC122" s="71">
        <v>552.20000000000005</v>
      </c>
      <c r="AD122" s="26">
        <f t="shared" si="126"/>
        <v>2.7223588741324897E-2</v>
      </c>
      <c r="AE122" s="26">
        <f t="shared" si="127"/>
        <v>0</v>
      </c>
      <c r="AF122" s="80">
        <v>1234738481.3099999</v>
      </c>
      <c r="AG122" s="71">
        <v>552.20000000000005</v>
      </c>
      <c r="AH122" s="26">
        <f t="shared" si="128"/>
        <v>1.4331363441309255E-2</v>
      </c>
      <c r="AI122" s="26">
        <f t="shared" si="129"/>
        <v>0</v>
      </c>
      <c r="AJ122" s="27">
        <f t="shared" si="54"/>
        <v>4.5201727632624335E-3</v>
      </c>
      <c r="AK122" s="27">
        <f t="shared" si="55"/>
        <v>0</v>
      </c>
      <c r="AL122" s="28">
        <f t="shared" si="56"/>
        <v>3.3997092429091852E-2</v>
      </c>
      <c r="AM122" s="28">
        <f t="shared" si="57"/>
        <v>0</v>
      </c>
      <c r="AN122" s="29">
        <f t="shared" si="58"/>
        <v>1.5023571242345921E-2</v>
      </c>
      <c r="AO122" s="87">
        <f t="shared" si="59"/>
        <v>0</v>
      </c>
      <c r="AP122" s="33"/>
      <c r="AQ122" s="56">
        <v>106884243.56</v>
      </c>
      <c r="AR122" s="50">
        <v>2.92</v>
      </c>
      <c r="AS122" s="32" t="e">
        <f>(#REF!/AQ122)-1</f>
        <v>#REF!</v>
      </c>
      <c r="AT122" s="32" t="e">
        <f>(#REF!/AR122)-1</f>
        <v>#REF!</v>
      </c>
    </row>
    <row r="123" spans="1:46">
      <c r="A123" s="235" t="s">
        <v>58</v>
      </c>
      <c r="B123" s="80">
        <v>2162487596.4899998</v>
      </c>
      <c r="C123" s="71">
        <v>3</v>
      </c>
      <c r="D123" s="80">
        <v>2149806487.4099998</v>
      </c>
      <c r="E123" s="71">
        <v>3.09</v>
      </c>
      <c r="F123" s="26">
        <f t="shared" si="114"/>
        <v>-5.864130319444617E-3</v>
      </c>
      <c r="G123" s="26">
        <f t="shared" si="115"/>
        <v>2.9999999999999954E-2</v>
      </c>
      <c r="H123" s="80">
        <v>2095578055.6600001</v>
      </c>
      <c r="I123" s="71">
        <v>3.04</v>
      </c>
      <c r="J123" s="26">
        <f t="shared" si="116"/>
        <v>-2.5224796774770176E-2</v>
      </c>
      <c r="K123" s="26">
        <f t="shared" si="117"/>
        <v>-1.6181229773462726E-2</v>
      </c>
      <c r="L123" s="80">
        <v>2126541228.9000001</v>
      </c>
      <c r="M123" s="71">
        <v>3.1</v>
      </c>
      <c r="N123" s="26">
        <f t="shared" si="118"/>
        <v>1.4775480758815348E-2</v>
      </c>
      <c r="O123" s="26">
        <f t="shared" si="119"/>
        <v>1.9736842105263174E-2</v>
      </c>
      <c r="P123" s="80">
        <v>2123298691.48</v>
      </c>
      <c r="Q123" s="71">
        <v>3.1</v>
      </c>
      <c r="R123" s="26">
        <f t="shared" si="120"/>
        <v>-1.5247940533357773E-3</v>
      </c>
      <c r="S123" s="26">
        <f t="shared" si="121"/>
        <v>0</v>
      </c>
      <c r="T123" s="80">
        <v>2125449116.48</v>
      </c>
      <c r="U123" s="71">
        <v>3.1</v>
      </c>
      <c r="V123" s="26">
        <f t="shared" si="122"/>
        <v>1.0127755499632941E-3</v>
      </c>
      <c r="W123" s="26">
        <f t="shared" si="123"/>
        <v>0</v>
      </c>
      <c r="X123" s="80">
        <v>2127298602.24</v>
      </c>
      <c r="Y123" s="71">
        <v>3.1</v>
      </c>
      <c r="Z123" s="26">
        <f t="shared" si="124"/>
        <v>8.7016233212063997E-4</v>
      </c>
      <c r="AA123" s="26">
        <f t="shared" si="125"/>
        <v>0</v>
      </c>
      <c r="AB123" s="80">
        <v>2143564942.8800001</v>
      </c>
      <c r="AC123" s="71">
        <v>3.13</v>
      </c>
      <c r="AD123" s="26">
        <f t="shared" si="126"/>
        <v>7.6464773788089717E-3</v>
      </c>
      <c r="AE123" s="26">
        <f t="shared" si="127"/>
        <v>9.6774193548386459E-3</v>
      </c>
      <c r="AF123" s="80">
        <v>2215632721.6900001</v>
      </c>
      <c r="AG123" s="71">
        <v>3.23</v>
      </c>
      <c r="AH123" s="26">
        <f t="shared" si="128"/>
        <v>3.3620525027421293E-2</v>
      </c>
      <c r="AI123" s="26">
        <f t="shared" si="129"/>
        <v>3.1948881789137407E-2</v>
      </c>
      <c r="AJ123" s="27">
        <f t="shared" si="54"/>
        <v>3.1639624874473726E-3</v>
      </c>
      <c r="AK123" s="27">
        <f t="shared" si="55"/>
        <v>9.3977391844720579E-3</v>
      </c>
      <c r="AL123" s="28">
        <f t="shared" si="56"/>
        <v>3.0619609097609992E-2</v>
      </c>
      <c r="AM123" s="28">
        <f t="shared" si="57"/>
        <v>4.5307443365695838E-2</v>
      </c>
      <c r="AN123" s="29">
        <f t="shared" si="58"/>
        <v>1.6910791873569319E-2</v>
      </c>
      <c r="AO123" s="87">
        <f t="shared" si="59"/>
        <v>1.6729864707763404E-2</v>
      </c>
      <c r="AP123" s="33"/>
      <c r="AQ123" s="56">
        <v>84059843.040000007</v>
      </c>
      <c r="AR123" s="50">
        <v>7.19</v>
      </c>
      <c r="AS123" s="32" t="e">
        <f>(#REF!/AQ123)-1</f>
        <v>#REF!</v>
      </c>
      <c r="AT123" s="32" t="e">
        <f>(#REF!/AR123)-1</f>
        <v>#REF!</v>
      </c>
    </row>
    <row r="124" spans="1:46">
      <c r="A124" s="236" t="s">
        <v>54</v>
      </c>
      <c r="B124" s="71">
        <v>165384781.34999999</v>
      </c>
      <c r="C124" s="71">
        <v>1.676857</v>
      </c>
      <c r="D124" s="71">
        <v>161498433.49000001</v>
      </c>
      <c r="E124" s="71">
        <v>1.6631</v>
      </c>
      <c r="F124" s="26">
        <f t="shared" si="114"/>
        <v>-2.3498823944238231E-2</v>
      </c>
      <c r="G124" s="26">
        <f t="shared" si="115"/>
        <v>-8.2040388655681539E-3</v>
      </c>
      <c r="H124" s="71">
        <v>153586482.25999999</v>
      </c>
      <c r="I124" s="71">
        <v>1.5831999999999999</v>
      </c>
      <c r="J124" s="26">
        <f t="shared" si="116"/>
        <v>-4.8990885292332739E-2</v>
      </c>
      <c r="K124" s="26">
        <f t="shared" si="117"/>
        <v>-4.804281161686013E-2</v>
      </c>
      <c r="L124" s="71">
        <v>157091871.63999999</v>
      </c>
      <c r="M124" s="71">
        <v>1.6129</v>
      </c>
      <c r="N124" s="26">
        <f t="shared" si="118"/>
        <v>2.2823554055140551E-2</v>
      </c>
      <c r="O124" s="26">
        <f t="shared" si="119"/>
        <v>1.8759474482061687E-2</v>
      </c>
      <c r="P124" s="71">
        <v>162912297.94999999</v>
      </c>
      <c r="Q124" s="71">
        <v>1.6721999999999999</v>
      </c>
      <c r="R124" s="26">
        <f t="shared" si="120"/>
        <v>3.7051097865447795E-2</v>
      </c>
      <c r="S124" s="26">
        <f t="shared" si="121"/>
        <v>3.676607353214701E-2</v>
      </c>
      <c r="T124" s="71">
        <v>164539430.61000001</v>
      </c>
      <c r="U124" s="71">
        <v>1.6891</v>
      </c>
      <c r="V124" s="26">
        <f t="shared" si="122"/>
        <v>9.9877828775051438E-3</v>
      </c>
      <c r="W124" s="26">
        <f t="shared" si="123"/>
        <v>1.0106446597297057E-2</v>
      </c>
      <c r="X124" s="71">
        <v>169794130.75</v>
      </c>
      <c r="Y124" s="71">
        <v>1.7423999999999999</v>
      </c>
      <c r="Z124" s="26">
        <f t="shared" si="124"/>
        <v>3.1935810890551523E-2</v>
      </c>
      <c r="AA124" s="26">
        <f t="shared" si="125"/>
        <v>3.1555266118050977E-2</v>
      </c>
      <c r="AB124" s="71">
        <v>170509437.38</v>
      </c>
      <c r="AC124" s="71">
        <v>1.7501</v>
      </c>
      <c r="AD124" s="26">
        <f t="shared" si="126"/>
        <v>4.2127877261740696E-3</v>
      </c>
      <c r="AE124" s="26">
        <f t="shared" si="127"/>
        <v>4.4191919191919424E-3</v>
      </c>
      <c r="AF124" s="71">
        <v>173482602.34</v>
      </c>
      <c r="AG124" s="71">
        <v>1.7806</v>
      </c>
      <c r="AH124" s="26">
        <f t="shared" si="128"/>
        <v>1.7436952497672995E-2</v>
      </c>
      <c r="AI124" s="26">
        <f t="shared" si="129"/>
        <v>1.7427575567110436E-2</v>
      </c>
      <c r="AJ124" s="27">
        <f t="shared" si="54"/>
        <v>6.3697845844901384E-3</v>
      </c>
      <c r="AK124" s="27">
        <f t="shared" si="55"/>
        <v>7.848397216678852E-3</v>
      </c>
      <c r="AL124" s="28">
        <f t="shared" si="56"/>
        <v>7.4206099656948396E-2</v>
      </c>
      <c r="AM124" s="28">
        <f t="shared" si="57"/>
        <v>7.065119355420596E-2</v>
      </c>
      <c r="AN124" s="29">
        <f t="shared" si="58"/>
        <v>2.9186233332285809E-2</v>
      </c>
      <c r="AO124" s="87">
        <f t="shared" si="59"/>
        <v>2.6745963825220643E-2</v>
      </c>
      <c r="AP124" s="33"/>
      <c r="AQ124" s="56">
        <v>82672021.189999998</v>
      </c>
      <c r="AR124" s="50">
        <v>18.53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234</v>
      </c>
      <c r="B125" s="71">
        <v>616299766.59000003</v>
      </c>
      <c r="C125" s="71">
        <v>1.1714</v>
      </c>
      <c r="D125" s="71">
        <v>617481066.55999994</v>
      </c>
      <c r="E125" s="71">
        <v>1.1726000000000001</v>
      </c>
      <c r="F125" s="26">
        <f t="shared" si="114"/>
        <v>1.9167619947936501E-3</v>
      </c>
      <c r="G125" s="26">
        <f t="shared" si="115"/>
        <v>1.024415229639824E-3</v>
      </c>
      <c r="H125" s="71">
        <v>609375090.90999997</v>
      </c>
      <c r="I125" s="71">
        <v>1.1573</v>
      </c>
      <c r="J125" s="26">
        <f t="shared" si="116"/>
        <v>-1.3127488580594928E-2</v>
      </c>
      <c r="K125" s="26">
        <f t="shared" si="117"/>
        <v>-1.3047927682074101E-2</v>
      </c>
      <c r="L125" s="71">
        <v>607917440.80999994</v>
      </c>
      <c r="M125" s="71">
        <v>1.1553</v>
      </c>
      <c r="N125" s="26">
        <f t="shared" si="118"/>
        <v>-2.3920408328854839E-3</v>
      </c>
      <c r="O125" s="26">
        <f t="shared" si="119"/>
        <v>-1.7281603732826423E-3</v>
      </c>
      <c r="P125" s="71">
        <v>614073966.42999995</v>
      </c>
      <c r="Q125" s="71">
        <v>1.167</v>
      </c>
      <c r="R125" s="26">
        <f t="shared" si="120"/>
        <v>1.0127239665631144E-2</v>
      </c>
      <c r="S125" s="26">
        <f t="shared" si="121"/>
        <v>1.012723967800575E-2</v>
      </c>
      <c r="T125" s="71">
        <v>616840482.26999998</v>
      </c>
      <c r="U125" s="71">
        <v>1.1749000000000001</v>
      </c>
      <c r="V125" s="26">
        <f t="shared" si="122"/>
        <v>4.5051834001098249E-3</v>
      </c>
      <c r="W125" s="26">
        <f t="shared" si="123"/>
        <v>6.7694944301628255E-3</v>
      </c>
      <c r="X125" s="71">
        <v>627130782.25</v>
      </c>
      <c r="Y125" s="71">
        <v>1.1944999999999999</v>
      </c>
      <c r="Z125" s="26">
        <f t="shared" si="124"/>
        <v>1.6682270823294969E-2</v>
      </c>
      <c r="AA125" s="26">
        <f t="shared" si="125"/>
        <v>1.6682270831559997E-2</v>
      </c>
      <c r="AB125" s="71">
        <v>640938684.77999997</v>
      </c>
      <c r="AC125" s="71">
        <v>1.2208000000000001</v>
      </c>
      <c r="AD125" s="26">
        <f t="shared" si="126"/>
        <v>2.2017580576192443E-2</v>
      </c>
      <c r="AE125" s="26">
        <f t="shared" si="127"/>
        <v>2.201758057764773E-2</v>
      </c>
      <c r="AF125" s="71">
        <v>678057266.87</v>
      </c>
      <c r="AG125" s="71">
        <v>1.2915000000000001</v>
      </c>
      <c r="AH125" s="26">
        <f t="shared" si="128"/>
        <v>5.7912844038647569E-2</v>
      </c>
      <c r="AI125" s="26">
        <f t="shared" si="129"/>
        <v>5.7912844036697234E-2</v>
      </c>
      <c r="AJ125" s="27">
        <f t="shared" si="54"/>
        <v>1.2205293885648647E-2</v>
      </c>
      <c r="AK125" s="27">
        <f t="shared" si="55"/>
        <v>1.2469719591044577E-2</v>
      </c>
      <c r="AL125" s="28">
        <f t="shared" si="56"/>
        <v>9.8102117766090152E-2</v>
      </c>
      <c r="AM125" s="28">
        <f t="shared" si="57"/>
        <v>0.10139860139860139</v>
      </c>
      <c r="AN125" s="29">
        <f t="shared" si="58"/>
        <v>2.1480224730313725E-2</v>
      </c>
      <c r="AO125" s="87">
        <f t="shared" si="59"/>
        <v>2.1366494750781506E-2</v>
      </c>
      <c r="AP125" s="33"/>
      <c r="AQ125" s="56">
        <v>541500000</v>
      </c>
      <c r="AR125" s="50">
        <v>3610</v>
      </c>
      <c r="AS125" s="32" t="e">
        <f>(#REF!/AQ125)-1</f>
        <v>#REF!</v>
      </c>
      <c r="AT125" s="32" t="e">
        <f>(#REF!/AR125)-1</f>
        <v>#REF!</v>
      </c>
    </row>
    <row r="126" spans="1:46">
      <c r="A126" s="235" t="s">
        <v>120</v>
      </c>
      <c r="B126" s="71">
        <v>119545731.90000001</v>
      </c>
      <c r="C126" s="71">
        <v>1.1724000000000001</v>
      </c>
      <c r="D126" s="71">
        <v>118834582.63</v>
      </c>
      <c r="E126" s="71">
        <v>1.1657</v>
      </c>
      <c r="F126" s="26">
        <f t="shared" si="114"/>
        <v>-5.9487633619148116E-3</v>
      </c>
      <c r="G126" s="26">
        <f t="shared" si="115"/>
        <v>-5.714773114977951E-3</v>
      </c>
      <c r="H126" s="71">
        <v>137281732.34</v>
      </c>
      <c r="I126" s="71">
        <v>1.1571</v>
      </c>
      <c r="J126" s="26">
        <f t="shared" si="116"/>
        <v>0.15523384945472088</v>
      </c>
      <c r="K126" s="26">
        <f t="shared" si="117"/>
        <v>-7.3775413914385704E-3</v>
      </c>
      <c r="L126" s="71">
        <v>137693496.08000001</v>
      </c>
      <c r="M126" s="71">
        <v>1.1605000000000001</v>
      </c>
      <c r="N126" s="26">
        <f t="shared" si="118"/>
        <v>2.9994066434142256E-3</v>
      </c>
      <c r="O126" s="26">
        <f t="shared" si="119"/>
        <v>2.938380433843289E-3</v>
      </c>
      <c r="P126" s="71">
        <v>140013348.53999999</v>
      </c>
      <c r="Q126" s="71">
        <v>1.1798</v>
      </c>
      <c r="R126" s="26">
        <f t="shared" si="120"/>
        <v>1.6847945081241475E-2</v>
      </c>
      <c r="S126" s="26">
        <f t="shared" si="121"/>
        <v>1.6630762602326474E-2</v>
      </c>
      <c r="T126" s="71">
        <v>140878108.21000001</v>
      </c>
      <c r="U126" s="71">
        <v>1.1871</v>
      </c>
      <c r="V126" s="26">
        <f t="shared" si="122"/>
        <v>6.1762658990543754E-3</v>
      </c>
      <c r="W126" s="26">
        <f t="shared" si="123"/>
        <v>6.1874894049839674E-3</v>
      </c>
      <c r="X126" s="71">
        <v>123631035.45</v>
      </c>
      <c r="Y126" s="71">
        <v>1.2019</v>
      </c>
      <c r="Z126" s="26">
        <f t="shared" si="124"/>
        <v>-0.12242549945581786</v>
      </c>
      <c r="AA126" s="26">
        <f t="shared" si="125"/>
        <v>1.2467357425659105E-2</v>
      </c>
      <c r="AB126" s="71">
        <v>127622456.7</v>
      </c>
      <c r="AC126" s="71">
        <v>1.2195</v>
      </c>
      <c r="AD126" s="26">
        <f t="shared" si="126"/>
        <v>3.2284945567848514E-2</v>
      </c>
      <c r="AE126" s="26">
        <f t="shared" si="127"/>
        <v>1.4643481154838224E-2</v>
      </c>
      <c r="AF126" s="71">
        <v>134884792.36000001</v>
      </c>
      <c r="AG126" s="71">
        <v>1.3036000000000001</v>
      </c>
      <c r="AH126" s="26">
        <f t="shared" si="128"/>
        <v>5.6904841418869277E-2</v>
      </c>
      <c r="AI126" s="26">
        <f t="shared" si="129"/>
        <v>6.896268962689632E-2</v>
      </c>
      <c r="AJ126" s="27">
        <f t="shared" si="54"/>
        <v>1.7759123905927012E-2</v>
      </c>
      <c r="AK126" s="27">
        <f t="shared" si="55"/>
        <v>1.3592230767766358E-2</v>
      </c>
      <c r="AL126" s="28">
        <f t="shared" si="56"/>
        <v>0.13506345858910027</v>
      </c>
      <c r="AM126" s="28">
        <f t="shared" si="57"/>
        <v>0.11829801835806823</v>
      </c>
      <c r="AN126" s="29">
        <f t="shared" si="58"/>
        <v>7.6727087324564514E-2</v>
      </c>
      <c r="AO126" s="87">
        <f t="shared" si="59"/>
        <v>2.4078197969820109E-2</v>
      </c>
      <c r="AP126" s="33"/>
      <c r="AQ126" s="56">
        <v>551092000</v>
      </c>
      <c r="AR126" s="50">
        <v>8.86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122</v>
      </c>
      <c r="B127" s="71">
        <v>225086037.31</v>
      </c>
      <c r="C127" s="71">
        <v>148.6</v>
      </c>
      <c r="D127" s="71">
        <v>223222314.34</v>
      </c>
      <c r="E127" s="71">
        <v>147.43</v>
      </c>
      <c r="F127" s="26">
        <f t="shared" si="114"/>
        <v>-8.280047009016309E-3</v>
      </c>
      <c r="G127" s="26">
        <f t="shared" si="115"/>
        <v>-7.8734858681022042E-3</v>
      </c>
      <c r="H127" s="71">
        <v>224348662.76043126</v>
      </c>
      <c r="I127" s="71">
        <v>148.21606441003223</v>
      </c>
      <c r="J127" s="26">
        <f t="shared" si="116"/>
        <v>5.0458594328327945E-3</v>
      </c>
      <c r="K127" s="26">
        <f t="shared" si="117"/>
        <v>5.3317805740502253E-3</v>
      </c>
      <c r="L127" s="71">
        <v>224858466.75</v>
      </c>
      <c r="M127" s="71">
        <v>148.6</v>
      </c>
      <c r="N127" s="26">
        <f t="shared" si="118"/>
        <v>2.2723736495506987E-3</v>
      </c>
      <c r="O127" s="26">
        <f t="shared" si="119"/>
        <v>2.5903777130772037E-3</v>
      </c>
      <c r="P127" s="71">
        <v>225629890.34223858</v>
      </c>
      <c r="Q127" s="71">
        <v>149.14289472785637</v>
      </c>
      <c r="R127" s="26">
        <f t="shared" si="120"/>
        <v>3.4307073395472899E-3</v>
      </c>
      <c r="S127" s="26">
        <f t="shared" si="121"/>
        <v>3.6533965535422495E-3</v>
      </c>
      <c r="T127" s="71">
        <v>227205351.49635711</v>
      </c>
      <c r="U127" s="71">
        <v>150.22763078380899</v>
      </c>
      <c r="V127" s="26">
        <f t="shared" si="122"/>
        <v>6.9825019713871082E-3</v>
      </c>
      <c r="W127" s="26">
        <f t="shared" si="123"/>
        <v>7.2731326418999358E-3</v>
      </c>
      <c r="X127" s="71">
        <v>228161322.97186729</v>
      </c>
      <c r="Y127" s="71">
        <v>150.9</v>
      </c>
      <c r="Z127" s="26">
        <f t="shared" si="124"/>
        <v>4.2075218264632621E-3</v>
      </c>
      <c r="AA127" s="26">
        <f t="shared" si="125"/>
        <v>4.4756694403216314E-3</v>
      </c>
      <c r="AB127" s="71">
        <v>227963648.34999999</v>
      </c>
      <c r="AC127" s="71">
        <v>150.82</v>
      </c>
      <c r="AD127" s="26">
        <f t="shared" si="126"/>
        <v>-8.6638094175002978E-4</v>
      </c>
      <c r="AE127" s="26">
        <f t="shared" si="127"/>
        <v>-5.3015241882049368E-4</v>
      </c>
      <c r="AF127" s="71">
        <v>231860030.44497919</v>
      </c>
      <c r="AG127" s="71">
        <v>153.41505903279921</v>
      </c>
      <c r="AH127" s="26">
        <f t="shared" si="128"/>
        <v>1.709212027084667E-2</v>
      </c>
      <c r="AI127" s="26">
        <f t="shared" si="129"/>
        <v>1.7206332268924634E-2</v>
      </c>
      <c r="AJ127" s="27">
        <f t="shared" si="54"/>
        <v>3.7355820674826856E-3</v>
      </c>
      <c r="AK127" s="27">
        <f t="shared" si="55"/>
        <v>4.0158813631116473E-3</v>
      </c>
      <c r="AL127" s="28">
        <f t="shared" si="56"/>
        <v>3.8695576338406257E-2</v>
      </c>
      <c r="AM127" s="28">
        <f t="shared" si="57"/>
        <v>4.0595937277346533E-2</v>
      </c>
      <c r="AN127" s="29">
        <f t="shared" si="58"/>
        <v>7.1580772424976848E-3</v>
      </c>
      <c r="AO127" s="87">
        <f t="shared" si="59"/>
        <v>7.0784139567287236E-3</v>
      </c>
      <c r="AP127" s="33"/>
      <c r="AQ127" s="31">
        <v>913647681</v>
      </c>
      <c r="AR127" s="35">
        <v>81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128</v>
      </c>
      <c r="B128" s="71">
        <v>161026066.33000001</v>
      </c>
      <c r="C128" s="71">
        <v>3.8304</v>
      </c>
      <c r="D128" s="71">
        <v>159281314.72999999</v>
      </c>
      <c r="E128" s="71">
        <v>3.7907000000000002</v>
      </c>
      <c r="F128" s="26">
        <f t="shared" si="114"/>
        <v>-1.0835212209831939E-2</v>
      </c>
      <c r="G128" s="26">
        <f t="shared" si="115"/>
        <v>-1.0364452798663285E-2</v>
      </c>
      <c r="H128" s="71">
        <v>156623966.88</v>
      </c>
      <c r="I128" s="71">
        <v>3.7303000000000002</v>
      </c>
      <c r="J128" s="26">
        <f t="shared" si="116"/>
        <v>-1.6683362103737668E-2</v>
      </c>
      <c r="K128" s="26">
        <f t="shared" si="117"/>
        <v>-1.59337325559923E-2</v>
      </c>
      <c r="L128" s="71">
        <v>160429091.84</v>
      </c>
      <c r="M128" s="71">
        <v>3.8169</v>
      </c>
      <c r="N128" s="26">
        <f t="shared" si="118"/>
        <v>2.4294653211761434E-2</v>
      </c>
      <c r="O128" s="26">
        <f t="shared" si="119"/>
        <v>2.3215290995362247E-2</v>
      </c>
      <c r="P128" s="71">
        <v>163855850.97</v>
      </c>
      <c r="Q128" s="71">
        <v>3.8948</v>
      </c>
      <c r="R128" s="26">
        <f t="shared" si="120"/>
        <v>2.1359960906701315E-2</v>
      </c>
      <c r="S128" s="26">
        <f t="shared" si="121"/>
        <v>2.0409232623333093E-2</v>
      </c>
      <c r="T128" s="71">
        <v>164801532.47</v>
      </c>
      <c r="U128" s="71">
        <v>3.9163000000000001</v>
      </c>
      <c r="V128" s="26">
        <f t="shared" si="122"/>
        <v>5.7714234456793531E-3</v>
      </c>
      <c r="W128" s="26">
        <f t="shared" si="123"/>
        <v>5.5201807538256325E-3</v>
      </c>
      <c r="X128" s="71">
        <v>166429406.80000001</v>
      </c>
      <c r="Y128" s="71">
        <v>3.9533999999999998</v>
      </c>
      <c r="Z128" s="26">
        <f t="shared" si="124"/>
        <v>9.8777863627957877E-3</v>
      </c>
      <c r="AA128" s="26">
        <f t="shared" si="125"/>
        <v>9.4732272808517454E-3</v>
      </c>
      <c r="AB128" s="71">
        <v>167259679.96000001</v>
      </c>
      <c r="AC128" s="71">
        <v>3.9723000000000002</v>
      </c>
      <c r="AD128" s="26">
        <f t="shared" si="126"/>
        <v>4.9887407277593946E-3</v>
      </c>
      <c r="AE128" s="26">
        <f t="shared" si="127"/>
        <v>4.7806950978905149E-3</v>
      </c>
      <c r="AF128" s="71">
        <v>164352813.81</v>
      </c>
      <c r="AG128" s="71">
        <v>3.7742</v>
      </c>
      <c r="AH128" s="26">
        <f t="shared" si="128"/>
        <v>-1.7379359751825307E-2</v>
      </c>
      <c r="AI128" s="26">
        <f t="shared" si="129"/>
        <v>-4.9870352188908229E-2</v>
      </c>
      <c r="AJ128" s="27">
        <f t="shared" si="54"/>
        <v>2.6743288236627961E-3</v>
      </c>
      <c r="AK128" s="27">
        <f t="shared" si="55"/>
        <v>-1.5962388490375727E-3</v>
      </c>
      <c r="AL128" s="28">
        <f t="shared" si="56"/>
        <v>3.1839887111660164E-2</v>
      </c>
      <c r="AM128" s="28">
        <f t="shared" si="57"/>
        <v>-4.3527580657926456E-3</v>
      </c>
      <c r="AN128" s="29">
        <f t="shared" si="58"/>
        <v>1.6225235607032616E-2</v>
      </c>
      <c r="AO128" s="87">
        <f t="shared" si="59"/>
        <v>2.3684020843728566E-2</v>
      </c>
      <c r="AP128" s="33"/>
      <c r="AQ128" s="64">
        <f>SUM(AQ121:AQ127)</f>
        <v>4180911788.79</v>
      </c>
      <c r="AR128" s="65"/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170</v>
      </c>
      <c r="B129" s="71">
        <v>358467174.63999999</v>
      </c>
      <c r="C129" s="71">
        <v>140.47999999999999</v>
      </c>
      <c r="D129" s="71">
        <v>355970165.29000002</v>
      </c>
      <c r="E129" s="71">
        <v>139.41</v>
      </c>
      <c r="F129" s="26">
        <f t="shared" si="114"/>
        <v>-6.9657963870963947E-3</v>
      </c>
      <c r="G129" s="26">
        <f t="shared" si="115"/>
        <v>-7.6167425968108856E-3</v>
      </c>
      <c r="H129" s="71">
        <v>357710493.25999999</v>
      </c>
      <c r="I129" s="71">
        <v>139.78</v>
      </c>
      <c r="J129" s="26">
        <f t="shared" si="116"/>
        <v>4.8889714355195108E-3</v>
      </c>
      <c r="K129" s="26">
        <f t="shared" si="117"/>
        <v>2.6540420342873864E-3</v>
      </c>
      <c r="L129" s="71">
        <v>360326790.62</v>
      </c>
      <c r="M129" s="71">
        <v>140.74</v>
      </c>
      <c r="N129" s="26">
        <f t="shared" si="118"/>
        <v>7.3140078619342384E-3</v>
      </c>
      <c r="O129" s="26">
        <f t="shared" si="119"/>
        <v>6.8679353269423945E-3</v>
      </c>
      <c r="P129" s="71">
        <v>363556463.5</v>
      </c>
      <c r="Q129" s="71">
        <v>142.84</v>
      </c>
      <c r="R129" s="26">
        <f t="shared" si="120"/>
        <v>8.9631772160011346E-3</v>
      </c>
      <c r="S129" s="26">
        <f t="shared" si="121"/>
        <v>1.4921131163848189E-2</v>
      </c>
      <c r="T129" s="71">
        <v>366932476.92000002</v>
      </c>
      <c r="U129" s="71">
        <v>144.12</v>
      </c>
      <c r="V129" s="26">
        <f t="shared" si="122"/>
        <v>9.2860772918152684E-3</v>
      </c>
      <c r="W129" s="26">
        <f t="shared" si="123"/>
        <v>8.9610753290394925E-3</v>
      </c>
      <c r="X129" s="71">
        <v>359320305.69</v>
      </c>
      <c r="Y129" s="71">
        <v>135.97</v>
      </c>
      <c r="Z129" s="26">
        <f t="shared" si="124"/>
        <v>-2.0745427861539913E-2</v>
      </c>
      <c r="AA129" s="26">
        <f t="shared" si="125"/>
        <v>-5.6550097141271204E-2</v>
      </c>
      <c r="AB129" s="71">
        <v>363476345.36000001</v>
      </c>
      <c r="AC129" s="71">
        <v>137.29</v>
      </c>
      <c r="AD129" s="26">
        <f t="shared" si="126"/>
        <v>1.1566392447594092E-2</v>
      </c>
      <c r="AE129" s="26">
        <f t="shared" si="127"/>
        <v>9.7080238287857116E-3</v>
      </c>
      <c r="AF129" s="71">
        <v>373017441.72000003</v>
      </c>
      <c r="AG129" s="71">
        <v>140.91</v>
      </c>
      <c r="AH129" s="26">
        <f t="shared" si="128"/>
        <v>2.6249566118395327E-2</v>
      </c>
      <c r="AI129" s="26">
        <f t="shared" si="129"/>
        <v>2.6367543156821362E-2</v>
      </c>
      <c r="AJ129" s="27">
        <f t="shared" si="54"/>
        <v>5.0696210153279081E-3</v>
      </c>
      <c r="AK129" s="27">
        <f t="shared" si="55"/>
        <v>6.6411388770530599E-4</v>
      </c>
      <c r="AL129" s="28">
        <f t="shared" si="56"/>
        <v>4.7889621356643798E-2</v>
      </c>
      <c r="AM129" s="28">
        <f t="shared" si="57"/>
        <v>1.0759629868732516E-2</v>
      </c>
      <c r="AN129" s="29">
        <f t="shared" si="58"/>
        <v>1.3836155144015918E-2</v>
      </c>
      <c r="AO129" s="87">
        <f t="shared" si="59"/>
        <v>2.5068609957047183E-2</v>
      </c>
      <c r="AP129" s="33"/>
      <c r="AQ129" s="88"/>
      <c r="AR129" s="89"/>
      <c r="AS129" s="32"/>
      <c r="AT129" s="32"/>
    </row>
    <row r="130" spans="1:46" s="101" customFormat="1">
      <c r="A130" s="235" t="s">
        <v>143</v>
      </c>
      <c r="B130" s="80">
        <v>133840204.61</v>
      </c>
      <c r="C130" s="71">
        <v>144.11049600000001</v>
      </c>
      <c r="D130" s="80">
        <v>132474442.95999999</v>
      </c>
      <c r="E130" s="71">
        <v>142.75492399999999</v>
      </c>
      <c r="F130" s="26">
        <f t="shared" si="114"/>
        <v>-1.020441991985689E-2</v>
      </c>
      <c r="G130" s="26">
        <f t="shared" si="115"/>
        <v>-9.4064765414451374E-3</v>
      </c>
      <c r="H130" s="80">
        <v>129781440.73999999</v>
      </c>
      <c r="I130" s="71">
        <v>139.847375</v>
      </c>
      <c r="J130" s="26">
        <f t="shared" si="116"/>
        <v>-2.0328466078646863E-2</v>
      </c>
      <c r="K130" s="26">
        <f t="shared" si="117"/>
        <v>-2.0367416538290401E-2</v>
      </c>
      <c r="L130" s="80">
        <v>146959399.03999999</v>
      </c>
      <c r="M130" s="71">
        <v>139.21</v>
      </c>
      <c r="N130" s="26">
        <f t="shared" si="118"/>
        <v>0.13236066884489109</v>
      </c>
      <c r="O130" s="26">
        <f t="shared" si="119"/>
        <v>-4.5576472207647196E-3</v>
      </c>
      <c r="P130" s="80">
        <v>149982010.40000001</v>
      </c>
      <c r="Q130" s="71">
        <v>141.980109</v>
      </c>
      <c r="R130" s="26">
        <f t="shared" si="120"/>
        <v>2.0567662767709795E-2</v>
      </c>
      <c r="S130" s="26">
        <f t="shared" si="121"/>
        <v>1.9898778823360323E-2</v>
      </c>
      <c r="T130" s="80">
        <v>150278164.18000001</v>
      </c>
      <c r="U130" s="71">
        <v>142.33795699999999</v>
      </c>
      <c r="V130" s="26">
        <f t="shared" si="122"/>
        <v>1.974595347869808E-3</v>
      </c>
      <c r="W130" s="26">
        <f t="shared" si="123"/>
        <v>2.5204093905857611E-3</v>
      </c>
      <c r="X130" s="80">
        <v>153349527.74000001</v>
      </c>
      <c r="Y130" s="71">
        <v>145.73504</v>
      </c>
      <c r="Z130" s="26">
        <f t="shared" si="124"/>
        <v>2.0437856535971442E-2</v>
      </c>
      <c r="AA130" s="26">
        <f t="shared" si="125"/>
        <v>2.3866318384772163E-2</v>
      </c>
      <c r="AB130" s="80">
        <v>129632055.59999999</v>
      </c>
      <c r="AC130" s="71">
        <v>139.84</v>
      </c>
      <c r="AD130" s="26">
        <f t="shared" si="126"/>
        <v>-0.15466283130791475</v>
      </c>
      <c r="AE130" s="26">
        <f t="shared" si="127"/>
        <v>-4.045039545739991E-2</v>
      </c>
      <c r="AF130" s="80">
        <v>156068001.06999999</v>
      </c>
      <c r="AG130" s="71">
        <v>148.271905</v>
      </c>
      <c r="AH130" s="26">
        <f t="shared" si="128"/>
        <v>0.20393061999704956</v>
      </c>
      <c r="AI130" s="26">
        <f t="shared" si="129"/>
        <v>6.0296803489702518E-2</v>
      </c>
      <c r="AJ130" s="27">
        <f t="shared" si="54"/>
        <v>2.4259460773384148E-2</v>
      </c>
      <c r="AK130" s="27">
        <f t="shared" si="55"/>
        <v>3.9750467913150745E-3</v>
      </c>
      <c r="AL130" s="28">
        <f t="shared" si="56"/>
        <v>0.17809894182475602</v>
      </c>
      <c r="AM130" s="28">
        <f t="shared" si="57"/>
        <v>3.8646519821621116E-2</v>
      </c>
      <c r="AN130" s="29">
        <f t="shared" si="58"/>
        <v>0.10669146089731028</v>
      </c>
      <c r="AO130" s="87">
        <f t="shared" si="59"/>
        <v>3.0802438792011014E-2</v>
      </c>
      <c r="AP130" s="33"/>
      <c r="AQ130" s="88"/>
      <c r="AR130" s="89"/>
      <c r="AS130" s="32"/>
      <c r="AT130" s="32"/>
    </row>
    <row r="131" spans="1:46" s="130" customFormat="1">
      <c r="A131" s="235" t="s">
        <v>157</v>
      </c>
      <c r="B131" s="80">
        <v>996373949.21000004</v>
      </c>
      <c r="C131" s="71">
        <v>2.3315999999999999</v>
      </c>
      <c r="D131" s="80">
        <v>990450829.16999996</v>
      </c>
      <c r="E131" s="71">
        <v>2.2683</v>
      </c>
      <c r="F131" s="26">
        <f t="shared" si="114"/>
        <v>-5.9446757361494391E-3</v>
      </c>
      <c r="G131" s="26">
        <f t="shared" si="115"/>
        <v>-2.7148739063304131E-2</v>
      </c>
      <c r="H131" s="80">
        <v>979618497.23000002</v>
      </c>
      <c r="I131" s="71">
        <v>2.2923</v>
      </c>
      <c r="J131" s="26">
        <f t="shared" si="116"/>
        <v>-1.0936769015658715E-2</v>
      </c>
      <c r="K131" s="26">
        <f t="shared" si="117"/>
        <v>1.0580611030287009E-2</v>
      </c>
      <c r="L131" s="80">
        <v>965083996.88999999</v>
      </c>
      <c r="M131" s="71">
        <v>2.2583000000000002</v>
      </c>
      <c r="N131" s="26">
        <f t="shared" si="118"/>
        <v>-1.4836898630536522E-2</v>
      </c>
      <c r="O131" s="26">
        <f t="shared" si="119"/>
        <v>-1.4832264537800378E-2</v>
      </c>
      <c r="P131" s="80">
        <v>987250460.40999997</v>
      </c>
      <c r="Q131" s="71">
        <v>2.3102999999999998</v>
      </c>
      <c r="R131" s="26">
        <f t="shared" si="120"/>
        <v>2.296842926774436E-2</v>
      </c>
      <c r="S131" s="26">
        <f t="shared" si="121"/>
        <v>2.302617012797219E-2</v>
      </c>
      <c r="T131" s="80">
        <v>1012102521.47</v>
      </c>
      <c r="U131" s="71">
        <v>2.3687</v>
      </c>
      <c r="V131" s="26">
        <f t="shared" si="122"/>
        <v>2.5173005287512481E-2</v>
      </c>
      <c r="W131" s="26">
        <f t="shared" si="123"/>
        <v>2.5278102410942402E-2</v>
      </c>
      <c r="X131" s="80">
        <v>1029654023.4299999</v>
      </c>
      <c r="Y131" s="71">
        <v>2.4100999999999999</v>
      </c>
      <c r="Z131" s="26">
        <f t="shared" si="124"/>
        <v>1.734162457624128E-2</v>
      </c>
      <c r="AA131" s="26">
        <f t="shared" si="125"/>
        <v>1.7477941486891493E-2</v>
      </c>
      <c r="AB131" s="80">
        <v>1038477342.03</v>
      </c>
      <c r="AC131" s="71">
        <v>2.431</v>
      </c>
      <c r="AD131" s="26">
        <f t="shared" si="126"/>
        <v>8.5692071309619554E-3</v>
      </c>
      <c r="AE131" s="26">
        <f t="shared" si="127"/>
        <v>8.6718393427659187E-3</v>
      </c>
      <c r="AF131" s="80">
        <v>1068344024.84</v>
      </c>
      <c r="AG131" s="71">
        <v>2.5017</v>
      </c>
      <c r="AH131" s="26">
        <f t="shared" si="128"/>
        <v>2.8760071694599629E-2</v>
      </c>
      <c r="AI131" s="26">
        <f t="shared" si="129"/>
        <v>2.9082682023858487E-2</v>
      </c>
      <c r="AJ131" s="27">
        <f t="shared" si="54"/>
        <v>8.8867493218393791E-3</v>
      </c>
      <c r="AK131" s="27">
        <f t="shared" si="55"/>
        <v>9.017042852701624E-3</v>
      </c>
      <c r="AL131" s="28">
        <f t="shared" si="56"/>
        <v>7.8644182402547683E-2</v>
      </c>
      <c r="AM131" s="28">
        <f t="shared" si="57"/>
        <v>0.10289644226954109</v>
      </c>
      <c r="AN131" s="29">
        <f t="shared" si="58"/>
        <v>1.7344513561999099E-2</v>
      </c>
      <c r="AO131" s="87">
        <f t="shared" si="59"/>
        <v>2.0050691265349203E-2</v>
      </c>
      <c r="AP131" s="33"/>
      <c r="AQ131" s="88"/>
      <c r="AR131" s="89"/>
      <c r="AS131" s="32"/>
      <c r="AT131" s="32"/>
    </row>
    <row r="132" spans="1:46" s="130" customFormat="1">
      <c r="A132" s="235" t="s">
        <v>176</v>
      </c>
      <c r="B132" s="80">
        <v>18041505.460000001</v>
      </c>
      <c r="C132" s="71">
        <v>1.167</v>
      </c>
      <c r="D132" s="80">
        <v>18007043.09</v>
      </c>
      <c r="E132" s="71">
        <v>1.1647000000000001</v>
      </c>
      <c r="F132" s="26">
        <f t="shared" si="114"/>
        <v>-1.910171525120667E-3</v>
      </c>
      <c r="G132" s="26">
        <f t="shared" si="115"/>
        <v>-1.9708654670093991E-3</v>
      </c>
      <c r="H132" s="80">
        <v>17764864.510000002</v>
      </c>
      <c r="I132" s="71">
        <v>1.1491</v>
      </c>
      <c r="J132" s="26">
        <f t="shared" si="116"/>
        <v>-1.3449103153115085E-2</v>
      </c>
      <c r="K132" s="26">
        <f t="shared" si="117"/>
        <v>-1.3394007040439648E-2</v>
      </c>
      <c r="L132" s="80">
        <v>17960048.84</v>
      </c>
      <c r="M132" s="71">
        <v>1.1617</v>
      </c>
      <c r="N132" s="26">
        <f t="shared" si="118"/>
        <v>1.0987099276221735E-2</v>
      </c>
      <c r="O132" s="26">
        <f t="shared" si="119"/>
        <v>1.0965103124184096E-2</v>
      </c>
      <c r="P132" s="80">
        <v>18185739.109999999</v>
      </c>
      <c r="Q132" s="71">
        <v>1.1762999999999999</v>
      </c>
      <c r="R132" s="26">
        <f t="shared" si="120"/>
        <v>1.2566239212966391E-2</v>
      </c>
      <c r="S132" s="26">
        <f t="shared" si="121"/>
        <v>1.2567788585693334E-2</v>
      </c>
      <c r="T132" s="80">
        <v>18313393.940000001</v>
      </c>
      <c r="U132" s="71">
        <v>1.1846000000000001</v>
      </c>
      <c r="V132" s="26">
        <f t="shared" si="122"/>
        <v>7.0195018870476879E-3</v>
      </c>
      <c r="W132" s="26">
        <f t="shared" si="123"/>
        <v>7.0560231233530533E-3</v>
      </c>
      <c r="X132" s="80">
        <v>18445298.809999999</v>
      </c>
      <c r="Y132" s="71">
        <v>1.1931</v>
      </c>
      <c r="Z132" s="26">
        <f t="shared" si="124"/>
        <v>7.2026447108687764E-3</v>
      </c>
      <c r="AA132" s="26">
        <f t="shared" si="125"/>
        <v>7.1754178625696025E-3</v>
      </c>
      <c r="AB132" s="80">
        <v>18632425.859999999</v>
      </c>
      <c r="AC132" s="71">
        <v>1.2052</v>
      </c>
      <c r="AD132" s="26">
        <f t="shared" si="126"/>
        <v>1.0144972544361875E-2</v>
      </c>
      <c r="AE132" s="26">
        <f t="shared" si="127"/>
        <v>1.014164780823066E-2</v>
      </c>
      <c r="AF132" s="80">
        <v>19255185.219999999</v>
      </c>
      <c r="AG132" s="71">
        <v>1.2455000000000001</v>
      </c>
      <c r="AH132" s="26">
        <f t="shared" si="128"/>
        <v>3.3423418114167096E-2</v>
      </c>
      <c r="AI132" s="26">
        <f t="shared" si="129"/>
        <v>3.3438433455028213E-2</v>
      </c>
      <c r="AJ132" s="27">
        <f t="shared" si="54"/>
        <v>8.2480751334247267E-3</v>
      </c>
      <c r="AK132" s="27">
        <f t="shared" si="55"/>
        <v>8.2474426814512398E-3</v>
      </c>
      <c r="AL132" s="28">
        <f t="shared" si="56"/>
        <v>6.9314108027716106E-2</v>
      </c>
      <c r="AM132" s="28">
        <f t="shared" si="57"/>
        <v>6.9374087747917895E-2</v>
      </c>
      <c r="AN132" s="29">
        <f t="shared" si="58"/>
        <v>1.3310064645234045E-2</v>
      </c>
      <c r="AO132" s="87">
        <f t="shared" si="59"/>
        <v>1.3307140840749479E-2</v>
      </c>
      <c r="AP132" s="33"/>
      <c r="AQ132" s="88"/>
      <c r="AR132" s="89"/>
      <c r="AS132" s="32"/>
      <c r="AT132" s="32"/>
    </row>
    <row r="133" spans="1:46" ht="15.75" customHeight="1" thickBot="1">
      <c r="A133" s="235" t="s">
        <v>235</v>
      </c>
      <c r="B133" s="80">
        <v>203824311.25999999</v>
      </c>
      <c r="C133" s="71">
        <v>1.0379</v>
      </c>
      <c r="D133" s="80">
        <v>203518543.27000001</v>
      </c>
      <c r="E133" s="71">
        <v>1.0362</v>
      </c>
      <c r="F133" s="26">
        <f t="shared" si="114"/>
        <v>-1.5001546582435867E-3</v>
      </c>
      <c r="G133" s="26">
        <f t="shared" si="115"/>
        <v>-1.6379227285866025E-3</v>
      </c>
      <c r="H133" s="80">
        <v>201205005.02000001</v>
      </c>
      <c r="I133" s="71">
        <v>1.0156000000000001</v>
      </c>
      <c r="J133" s="26">
        <f t="shared" si="116"/>
        <v>-1.1367702484636597E-2</v>
      </c>
      <c r="K133" s="26">
        <f t="shared" si="117"/>
        <v>-1.9880331982242764E-2</v>
      </c>
      <c r="L133" s="80">
        <v>204827246.83000001</v>
      </c>
      <c r="M133" s="71">
        <v>1.0179</v>
      </c>
      <c r="N133" s="26">
        <f t="shared" si="118"/>
        <v>1.8002742077116558E-2</v>
      </c>
      <c r="O133" s="26">
        <f t="shared" si="119"/>
        <v>2.2646711303662549E-3</v>
      </c>
      <c r="P133" s="80">
        <v>208163091.44</v>
      </c>
      <c r="Q133" s="71">
        <v>1.0346</v>
      </c>
      <c r="R133" s="26">
        <f t="shared" si="120"/>
        <v>1.6286137033168384E-2</v>
      </c>
      <c r="S133" s="26">
        <f t="shared" si="121"/>
        <v>1.6406326751154277E-2</v>
      </c>
      <c r="T133" s="80">
        <v>208829329.69</v>
      </c>
      <c r="U133" s="71">
        <v>1.0455000000000001</v>
      </c>
      <c r="V133" s="26">
        <f t="shared" si="122"/>
        <v>3.2005589722519734E-3</v>
      </c>
      <c r="W133" s="26">
        <f t="shared" si="123"/>
        <v>1.0535472646433532E-2</v>
      </c>
      <c r="X133" s="80">
        <v>209944521.37</v>
      </c>
      <c r="Y133" s="71">
        <v>1.0641</v>
      </c>
      <c r="Z133" s="26">
        <f t="shared" si="124"/>
        <v>5.3402061944817381E-3</v>
      </c>
      <c r="AA133" s="26">
        <f t="shared" si="125"/>
        <v>1.7790530846484885E-2</v>
      </c>
      <c r="AB133" s="80">
        <v>209944521.37</v>
      </c>
      <c r="AC133" s="71">
        <v>1.0641</v>
      </c>
      <c r="AD133" s="26">
        <f t="shared" si="126"/>
        <v>0</v>
      </c>
      <c r="AE133" s="26">
        <f t="shared" si="127"/>
        <v>0</v>
      </c>
      <c r="AF133" s="80">
        <v>220874466.86000001</v>
      </c>
      <c r="AG133" s="71">
        <v>1.1212</v>
      </c>
      <c r="AH133" s="26">
        <f t="shared" si="128"/>
        <v>5.2061113186837572E-2</v>
      </c>
      <c r="AI133" s="26">
        <f t="shared" si="129"/>
        <v>5.3660370265952377E-2</v>
      </c>
      <c r="AJ133" s="27">
        <f t="shared" si="54"/>
        <v>1.0252862540122004E-2</v>
      </c>
      <c r="AK133" s="27">
        <f t="shared" si="55"/>
        <v>9.8923896161952456E-3</v>
      </c>
      <c r="AL133" s="28">
        <f t="shared" si="56"/>
        <v>8.527932300976912E-2</v>
      </c>
      <c r="AM133" s="28">
        <f t="shared" si="57"/>
        <v>8.2030496043234868E-2</v>
      </c>
      <c r="AN133" s="29">
        <f t="shared" si="58"/>
        <v>1.9379530694561817E-2</v>
      </c>
      <c r="AO133" s="87">
        <f t="shared" si="59"/>
        <v>2.1368422007375692E-2</v>
      </c>
      <c r="AP133" s="33"/>
      <c r="AQ133" s="67" t="e">
        <f>SUM(AQ117,AQ128)</f>
        <v>#REF!</v>
      </c>
      <c r="AR133" s="68"/>
      <c r="AS133" s="32" t="e">
        <f>(#REF!/AQ133)-1</f>
        <v>#REF!</v>
      </c>
      <c r="AT133" s="32" t="e">
        <f>(#REF!/AR133)-1</f>
        <v>#REF!</v>
      </c>
    </row>
    <row r="134" spans="1:46">
      <c r="A134" s="235" t="s">
        <v>200</v>
      </c>
      <c r="B134" s="71">
        <v>4322181.3</v>
      </c>
      <c r="C134" s="71">
        <v>101.55200000000001</v>
      </c>
      <c r="D134" s="71">
        <v>4298136.33</v>
      </c>
      <c r="E134" s="71">
        <v>100.925</v>
      </c>
      <c r="F134" s="26">
        <f t="shared" si="114"/>
        <v>-5.5631562701915676E-3</v>
      </c>
      <c r="G134" s="26">
        <f t="shared" si="115"/>
        <v>-6.174176776429903E-3</v>
      </c>
      <c r="H134" s="71">
        <v>4250550.41</v>
      </c>
      <c r="I134" s="71">
        <v>99.786000000000001</v>
      </c>
      <c r="J134" s="26">
        <f t="shared" si="116"/>
        <v>-1.1071291449706045E-2</v>
      </c>
      <c r="K134" s="26">
        <f t="shared" si="117"/>
        <v>-1.128560812484514E-2</v>
      </c>
      <c r="L134" s="71">
        <v>6771772.0800000001</v>
      </c>
      <c r="M134" s="71">
        <v>100</v>
      </c>
      <c r="N134" s="26">
        <f t="shared" si="118"/>
        <v>0.59315181019109475</v>
      </c>
      <c r="O134" s="26">
        <f t="shared" si="119"/>
        <v>2.1445894213617004E-3</v>
      </c>
      <c r="P134" s="71">
        <v>4330962.5199999996</v>
      </c>
      <c r="Q134" s="71">
        <v>101.563</v>
      </c>
      <c r="R134" s="26">
        <f t="shared" si="120"/>
        <v>-0.36043882327474913</v>
      </c>
      <c r="S134" s="26">
        <f t="shared" si="121"/>
        <v>1.5630000000000022E-2</v>
      </c>
      <c r="T134" s="71">
        <v>4257398.57</v>
      </c>
      <c r="U134" s="71">
        <v>102.364</v>
      </c>
      <c r="V134" s="26">
        <f t="shared" si="122"/>
        <v>-1.6985589152593097E-2</v>
      </c>
      <c r="W134" s="26">
        <f t="shared" si="123"/>
        <v>7.8867304037888008E-3</v>
      </c>
      <c r="X134" s="71">
        <v>4182527.2045522472</v>
      </c>
      <c r="Y134" s="71">
        <v>102.45257407858014</v>
      </c>
      <c r="Z134" s="26">
        <f t="shared" si="124"/>
        <v>-1.758617714943074E-2</v>
      </c>
      <c r="AA134" s="26">
        <f t="shared" si="125"/>
        <v>8.652854380459677E-4</v>
      </c>
      <c r="AB134" s="71">
        <v>4183245.18</v>
      </c>
      <c r="AC134" s="71">
        <v>102.471</v>
      </c>
      <c r="AD134" s="26">
        <f t="shared" si="126"/>
        <v>1.7166067610308353E-4</v>
      </c>
      <c r="AE134" s="26">
        <f t="shared" si="127"/>
        <v>1.7984830137824916E-4</v>
      </c>
      <c r="AF134" s="71">
        <v>4229692.6361484407</v>
      </c>
      <c r="AG134" s="71">
        <v>103.666</v>
      </c>
      <c r="AH134" s="26">
        <f t="shared" si="128"/>
        <v>1.1103211537899981E-2</v>
      </c>
      <c r="AI134" s="26">
        <f t="shared" si="129"/>
        <v>1.166183603165767E-2</v>
      </c>
      <c r="AJ134" s="27">
        <f t="shared" ref="AJ134:AJ158" si="130">AVERAGE(F134,J134,N134,R134,V134,Z134,AD134,AH134)</f>
        <v>2.4097705638553398E-2</v>
      </c>
      <c r="AK134" s="27">
        <f t="shared" ref="AK134:AK158" si="131">AVERAGE(G134,K134,O134,S134,W134,AA134,AE134,AI134)</f>
        <v>2.6135630868696709E-3</v>
      </c>
      <c r="AL134" s="28">
        <f t="shared" ref="AL134:AL158" si="132">((AF134-D134)/D134)</f>
        <v>-1.5924039769012962E-2</v>
      </c>
      <c r="AM134" s="28">
        <f t="shared" ref="AM134:AM158" si="133">((AG134-E134)/E134)</f>
        <v>2.7158781273222687E-2</v>
      </c>
      <c r="AN134" s="29">
        <f t="shared" ref="AN134:AN158" si="134">STDEV(F134,J134,N134,R134,V134,Z134,AD134,AH134)</f>
        <v>0.26130831181406194</v>
      </c>
      <c r="AO134" s="87">
        <f t="shared" ref="AO134:AO158" si="135">STDEV(G134,K134,O134,S134,W134,AA134,AE134,AI134)</f>
        <v>8.9340110790181327E-3</v>
      </c>
    </row>
    <row r="135" spans="1:46">
      <c r="A135" s="237" t="s">
        <v>47</v>
      </c>
      <c r="B135" s="250">
        <f>SUM(B113:B134)</f>
        <v>30011167158.200005</v>
      </c>
      <c r="C135" s="100"/>
      <c r="D135" s="250">
        <f>SUM(D113:D134)</f>
        <v>29936543532.98</v>
      </c>
      <c r="E135" s="100"/>
      <c r="F135" s="26">
        <f>((D135-B135)/B135)</f>
        <v>-2.4865285920616215E-3</v>
      </c>
      <c r="G135" s="26"/>
      <c r="H135" s="250">
        <f>SUM(H113:H134)</f>
        <v>29743326960.750423</v>
      </c>
      <c r="I135" s="100"/>
      <c r="J135" s="26">
        <f>((H135-D135)/D135)</f>
        <v>-6.4542044413616571E-3</v>
      </c>
      <c r="K135" s="26"/>
      <c r="L135" s="250">
        <f>SUM(L113:L134)</f>
        <v>29831295472.480007</v>
      </c>
      <c r="M135" s="100"/>
      <c r="N135" s="26">
        <f>((L135-H135)/H135)</f>
        <v>2.957588162402539E-3</v>
      </c>
      <c r="O135" s="26"/>
      <c r="P135" s="250">
        <f>SUM(P113:P134)</f>
        <v>30263933632.202248</v>
      </c>
      <c r="Q135" s="100"/>
      <c r="R135" s="26">
        <f>((P135-L135)/L135)</f>
        <v>1.4502828417939749E-2</v>
      </c>
      <c r="S135" s="26"/>
      <c r="T135" s="250">
        <f>SUM(T113:T134)</f>
        <v>30448572798.546356</v>
      </c>
      <c r="U135" s="100"/>
      <c r="V135" s="26">
        <f>((T135-P135)/P135)</f>
        <v>6.1009638927982529E-3</v>
      </c>
      <c r="W135" s="26"/>
      <c r="X135" s="250">
        <f>SUM(X113:X134)</f>
        <v>31174430452.156418</v>
      </c>
      <c r="Y135" s="100"/>
      <c r="Z135" s="26">
        <f>((X135-T135)/T135)</f>
        <v>2.3838807106411068E-2</v>
      </c>
      <c r="AA135" s="26"/>
      <c r="AB135" s="250">
        <f>SUM(AB113:AB134)</f>
        <v>31408962329.739998</v>
      </c>
      <c r="AC135" s="100"/>
      <c r="AD135" s="26">
        <f>((AB135-X135)/X135)</f>
        <v>7.5232129082042883E-3</v>
      </c>
      <c r="AE135" s="26"/>
      <c r="AF135" s="250">
        <f>SUM(AF113:AF134)</f>
        <v>32787759032.011131</v>
      </c>
      <c r="AG135" s="100"/>
      <c r="AH135" s="26">
        <f>((AF135-AB135)/AB135)</f>
        <v>4.3898193381753374E-2</v>
      </c>
      <c r="AI135" s="26"/>
      <c r="AJ135" s="27">
        <f t="shared" si="130"/>
        <v>1.1235107604510748E-2</v>
      </c>
      <c r="AK135" s="27"/>
      <c r="AL135" s="28">
        <f t="shared" si="132"/>
        <v>9.5241973940313168E-2</v>
      </c>
      <c r="AM135" s="28"/>
      <c r="AN135" s="29">
        <f t="shared" si="134"/>
        <v>1.6240418694070603E-2</v>
      </c>
      <c r="AO135" s="87"/>
    </row>
    <row r="136" spans="1:46" s="134" customFormat="1" ht="8.25" customHeight="1">
      <c r="A136" s="237"/>
      <c r="B136" s="100"/>
      <c r="C136" s="100"/>
      <c r="D136" s="100"/>
      <c r="E136" s="100"/>
      <c r="F136" s="26"/>
      <c r="G136" s="26"/>
      <c r="H136" s="100"/>
      <c r="I136" s="100"/>
      <c r="J136" s="26"/>
      <c r="K136" s="26"/>
      <c r="L136" s="100"/>
      <c r="M136" s="100"/>
      <c r="N136" s="26"/>
      <c r="O136" s="26"/>
      <c r="P136" s="100"/>
      <c r="Q136" s="100"/>
      <c r="R136" s="26"/>
      <c r="S136" s="26"/>
      <c r="T136" s="100"/>
      <c r="U136" s="100"/>
      <c r="V136" s="26"/>
      <c r="W136" s="26"/>
      <c r="X136" s="100"/>
      <c r="Y136" s="100"/>
      <c r="Z136" s="26"/>
      <c r="AA136" s="26"/>
      <c r="AB136" s="100"/>
      <c r="AC136" s="100"/>
      <c r="AD136" s="26"/>
      <c r="AE136" s="26"/>
      <c r="AF136" s="100"/>
      <c r="AG136" s="100"/>
      <c r="AH136" s="26"/>
      <c r="AI136" s="26"/>
      <c r="AJ136" s="27"/>
      <c r="AK136" s="27"/>
      <c r="AL136" s="28"/>
      <c r="AM136" s="28"/>
      <c r="AN136" s="29"/>
      <c r="AO136" s="87"/>
    </row>
    <row r="137" spans="1:46" s="134" customFormat="1">
      <c r="A137" s="239" t="s">
        <v>74</v>
      </c>
      <c r="B137" s="100"/>
      <c r="C137" s="100"/>
      <c r="D137" s="100"/>
      <c r="E137" s="100"/>
      <c r="F137" s="26"/>
      <c r="G137" s="26"/>
      <c r="H137" s="100"/>
      <c r="I137" s="100"/>
      <c r="J137" s="26"/>
      <c r="K137" s="26"/>
      <c r="L137" s="100"/>
      <c r="M137" s="100"/>
      <c r="N137" s="26"/>
      <c r="O137" s="26"/>
      <c r="P137" s="100"/>
      <c r="Q137" s="100"/>
      <c r="R137" s="26"/>
      <c r="S137" s="26"/>
      <c r="T137" s="100"/>
      <c r="U137" s="100"/>
      <c r="V137" s="26"/>
      <c r="W137" s="26"/>
      <c r="X137" s="100"/>
      <c r="Y137" s="100"/>
      <c r="Z137" s="26"/>
      <c r="AA137" s="26"/>
      <c r="AB137" s="100"/>
      <c r="AC137" s="100"/>
      <c r="AD137" s="26"/>
      <c r="AE137" s="26"/>
      <c r="AF137" s="100"/>
      <c r="AG137" s="100"/>
      <c r="AH137" s="26"/>
      <c r="AI137" s="26"/>
      <c r="AJ137" s="27"/>
      <c r="AK137" s="27"/>
      <c r="AL137" s="28"/>
      <c r="AM137" s="28"/>
      <c r="AN137" s="29"/>
      <c r="AO137" s="87"/>
    </row>
    <row r="138" spans="1:46" s="134" customFormat="1">
      <c r="A138" s="236" t="s">
        <v>209</v>
      </c>
      <c r="B138" s="74">
        <v>584492622.38999999</v>
      </c>
      <c r="C138" s="74">
        <v>15.798999999999999</v>
      </c>
      <c r="D138" s="74">
        <v>585928985.63</v>
      </c>
      <c r="E138" s="74">
        <v>15.717499999999999</v>
      </c>
      <c r="F138" s="26">
        <f t="shared" ref="F138:G140" si="136">((D138-B138)/B138)</f>
        <v>2.4574531567681667E-3</v>
      </c>
      <c r="G138" s="26">
        <f t="shared" si="136"/>
        <v>-5.1585543388822158E-3</v>
      </c>
      <c r="H138" s="74">
        <v>582440326</v>
      </c>
      <c r="I138" s="74">
        <v>15.648199999999999</v>
      </c>
      <c r="J138" s="26">
        <f t="shared" ref="J138:J140" si="137">((H138-D138)/D138)</f>
        <v>-5.9540656215342101E-3</v>
      </c>
      <c r="K138" s="26">
        <f t="shared" ref="K138:K140" si="138">((I138-E138)/E138)</f>
        <v>-4.4090981390170281E-3</v>
      </c>
      <c r="L138" s="74">
        <v>583269324.77999997</v>
      </c>
      <c r="M138" s="74">
        <v>15.649699999999999</v>
      </c>
      <c r="N138" s="26">
        <f t="shared" ref="N138:N140" si="139">((L138-H138)/H138)</f>
        <v>1.4233196827102446E-3</v>
      </c>
      <c r="O138" s="26">
        <f t="shared" ref="O138:O140" si="140">((M138-I138)/I138)</f>
        <v>9.5857670530799505E-5</v>
      </c>
      <c r="P138" s="74">
        <v>589801750.84000003</v>
      </c>
      <c r="Q138" s="74">
        <v>15.851800000000001</v>
      </c>
      <c r="R138" s="26">
        <f t="shared" ref="R138:R140" si="141">((P138-L138)/L138)</f>
        <v>1.1199673602694587E-2</v>
      </c>
      <c r="S138" s="26">
        <f t="shared" ref="S138:S140" si="142">((Q138-M138)/M138)</f>
        <v>1.2913985571608498E-2</v>
      </c>
      <c r="T138" s="74">
        <v>596149086.86000001</v>
      </c>
      <c r="U138" s="74">
        <v>15.954800000000001</v>
      </c>
      <c r="V138" s="26">
        <f t="shared" ref="V138:V140" si="143">((T138-P138)/P138)</f>
        <v>1.0761812780243629E-2</v>
      </c>
      <c r="W138" s="26">
        <f t="shared" ref="W138:W140" si="144">((U138-Q138)/Q138)</f>
        <v>6.4976848055110304E-3</v>
      </c>
      <c r="X138" s="74">
        <v>602714907.63999999</v>
      </c>
      <c r="Y138" s="74">
        <v>16.174099999999999</v>
      </c>
      <c r="Z138" s="26">
        <f t="shared" ref="Z138:Z140" si="145">((X138-T138)/T138)</f>
        <v>1.1013722782975414E-2</v>
      </c>
      <c r="AA138" s="26">
        <f t="shared" ref="AA138:AA140" si="146">((Y138-U138)/U138)</f>
        <v>1.3745079850577801E-2</v>
      </c>
      <c r="AB138" s="74">
        <v>612431490.19000006</v>
      </c>
      <c r="AC138" s="74">
        <v>16.494700000000002</v>
      </c>
      <c r="AD138" s="26">
        <f t="shared" ref="AD138:AD140" si="147">((AB138-X138)/X138)</f>
        <v>1.6121357588526349E-2</v>
      </c>
      <c r="AE138" s="26">
        <f t="shared" ref="AE138:AE140" si="148">((AC138-Y138)/Y138)</f>
        <v>1.982181388763532E-2</v>
      </c>
      <c r="AF138" s="74">
        <v>639891058.09000003</v>
      </c>
      <c r="AG138" s="74">
        <v>16.909400000000002</v>
      </c>
      <c r="AH138" s="26">
        <f t="shared" ref="AH138:AH140" si="149">((AF138-AB138)/AB138)</f>
        <v>4.4836962729465385E-2</v>
      </c>
      <c r="AI138" s="26">
        <f t="shared" ref="AI138:AI140" si="150">((AG138-AC138)/AC138)</f>
        <v>2.5141409058667318E-2</v>
      </c>
      <c r="AJ138" s="27">
        <f t="shared" si="130"/>
        <v>1.1482529587731195E-2</v>
      </c>
      <c r="AK138" s="27">
        <f t="shared" si="131"/>
        <v>8.5810222958289401E-3</v>
      </c>
      <c r="AL138" s="28">
        <f t="shared" si="132"/>
        <v>9.2096608605186467E-2</v>
      </c>
      <c r="AM138" s="28">
        <f t="shared" si="133"/>
        <v>7.5832670590106704E-2</v>
      </c>
      <c r="AN138" s="29">
        <f t="shared" si="134"/>
        <v>1.5219962063319539E-2</v>
      </c>
      <c r="AO138" s="87">
        <f t="shared" si="135"/>
        <v>1.1211609896844235E-2</v>
      </c>
    </row>
    <row r="139" spans="1:46">
      <c r="A139" s="236" t="s">
        <v>30</v>
      </c>
      <c r="B139" s="72">
        <v>1682371007.0599999</v>
      </c>
      <c r="C139" s="74">
        <v>1.37</v>
      </c>
      <c r="D139" s="72">
        <v>1702310810.27</v>
      </c>
      <c r="E139" s="74">
        <v>1.4</v>
      </c>
      <c r="F139" s="26">
        <f t="shared" si="136"/>
        <v>1.1852203304933029E-2</v>
      </c>
      <c r="G139" s="26">
        <f t="shared" si="136"/>
        <v>2.1897810218977957E-2</v>
      </c>
      <c r="H139" s="72">
        <v>1671493565.5699999</v>
      </c>
      <c r="I139" s="74">
        <v>1.38</v>
      </c>
      <c r="J139" s="26">
        <f t="shared" si="137"/>
        <v>-1.810318334001074E-2</v>
      </c>
      <c r="K139" s="26">
        <f t="shared" si="138"/>
        <v>-1.4285714285714299E-2</v>
      </c>
      <c r="L139" s="72">
        <v>1686534501.3900001</v>
      </c>
      <c r="M139" s="74">
        <v>1.39</v>
      </c>
      <c r="N139" s="26">
        <f t="shared" si="139"/>
        <v>8.9985005804500522E-3</v>
      </c>
      <c r="O139" s="26">
        <f t="shared" si="140"/>
        <v>7.2463768115942099E-3</v>
      </c>
      <c r="P139" s="72">
        <v>1723854112.4100001</v>
      </c>
      <c r="Q139" s="74">
        <v>1.42</v>
      </c>
      <c r="R139" s="26">
        <f t="shared" si="141"/>
        <v>2.2127985516597542E-2</v>
      </c>
      <c r="S139" s="26">
        <f t="shared" si="142"/>
        <v>2.1582733812949662E-2</v>
      </c>
      <c r="T139" s="72">
        <v>1736511500.0999999</v>
      </c>
      <c r="U139" s="74">
        <v>1.43</v>
      </c>
      <c r="V139" s="26">
        <f t="shared" si="143"/>
        <v>7.3424935433221835E-3</v>
      </c>
      <c r="W139" s="26">
        <f t="shared" si="144"/>
        <v>7.0422535211267668E-3</v>
      </c>
      <c r="X139" s="72">
        <v>1777816425.6700001</v>
      </c>
      <c r="Y139" s="74">
        <v>1.47</v>
      </c>
      <c r="Z139" s="26">
        <f t="shared" si="145"/>
        <v>2.3786151469553502E-2</v>
      </c>
      <c r="AA139" s="26">
        <f t="shared" si="146"/>
        <v>2.7972027972028E-2</v>
      </c>
      <c r="AB139" s="72">
        <v>1832179395.54</v>
      </c>
      <c r="AC139" s="74">
        <v>1.51</v>
      </c>
      <c r="AD139" s="26">
        <f t="shared" si="147"/>
        <v>3.0578505792302084E-2</v>
      </c>
      <c r="AE139" s="26">
        <f t="shared" si="148"/>
        <v>2.721088435374152E-2</v>
      </c>
      <c r="AF139" s="72">
        <v>1945064311.8199999</v>
      </c>
      <c r="AG139" s="74">
        <v>1.6</v>
      </c>
      <c r="AH139" s="26">
        <f t="shared" si="149"/>
        <v>6.1612370794470864E-2</v>
      </c>
      <c r="AI139" s="26">
        <f t="shared" si="150"/>
        <v>5.9602649006622571E-2</v>
      </c>
      <c r="AJ139" s="27">
        <f t="shared" si="130"/>
        <v>1.8524378457702315E-2</v>
      </c>
      <c r="AK139" s="27">
        <f t="shared" si="131"/>
        <v>1.9783627676415796E-2</v>
      </c>
      <c r="AL139" s="28">
        <f t="shared" si="132"/>
        <v>0.14260233800165864</v>
      </c>
      <c r="AM139" s="28">
        <f t="shared" si="133"/>
        <v>0.14285714285714299</v>
      </c>
      <c r="AN139" s="29">
        <f t="shared" si="134"/>
        <v>2.2817356841293997E-2</v>
      </c>
      <c r="AO139" s="87">
        <f t="shared" si="135"/>
        <v>2.1366597389070395E-2</v>
      </c>
    </row>
    <row r="140" spans="1:46">
      <c r="A140" s="236" t="s">
        <v>31</v>
      </c>
      <c r="B140" s="74">
        <v>439510452.01999998</v>
      </c>
      <c r="C140" s="74">
        <v>41.110999999999997</v>
      </c>
      <c r="D140" s="74">
        <v>436882031.55000001</v>
      </c>
      <c r="E140" s="74">
        <v>40.974699999999999</v>
      </c>
      <c r="F140" s="26">
        <f t="shared" si="136"/>
        <v>-5.9803366630297164E-3</v>
      </c>
      <c r="G140" s="26">
        <f t="shared" si="136"/>
        <v>-3.3154143659847373E-3</v>
      </c>
      <c r="H140" s="74">
        <v>436323933.38</v>
      </c>
      <c r="I140" s="74">
        <v>40.899000000000001</v>
      </c>
      <c r="J140" s="26">
        <f t="shared" si="137"/>
        <v>-1.2774573676558813E-3</v>
      </c>
      <c r="K140" s="26">
        <f t="shared" si="138"/>
        <v>-1.8474814946783664E-3</v>
      </c>
      <c r="L140" s="74">
        <v>449918992.85000002</v>
      </c>
      <c r="M140" s="74">
        <v>42.0291</v>
      </c>
      <c r="N140" s="26">
        <f t="shared" si="139"/>
        <v>3.1158179577006884E-2</v>
      </c>
      <c r="O140" s="26">
        <f t="shared" si="140"/>
        <v>2.7631482432333279E-2</v>
      </c>
      <c r="P140" s="74">
        <v>454267759.91000003</v>
      </c>
      <c r="Q140" s="74">
        <v>42.513199999999998</v>
      </c>
      <c r="R140" s="26">
        <f t="shared" si="141"/>
        <v>9.665666773595958E-3</v>
      </c>
      <c r="S140" s="26">
        <f t="shared" si="142"/>
        <v>1.1518210002117533E-2</v>
      </c>
      <c r="T140" s="74">
        <v>461270801.31999999</v>
      </c>
      <c r="U140" s="74">
        <v>42.748800000000003</v>
      </c>
      <c r="V140" s="26">
        <f t="shared" si="143"/>
        <v>1.5416109237836768E-2</v>
      </c>
      <c r="W140" s="26">
        <f t="shared" si="144"/>
        <v>5.5418081913383406E-3</v>
      </c>
      <c r="X140" s="74">
        <v>485963931.73000002</v>
      </c>
      <c r="Y140" s="74">
        <v>43.096600000000002</v>
      </c>
      <c r="Z140" s="26">
        <f t="shared" si="145"/>
        <v>5.3532827873207442E-2</v>
      </c>
      <c r="AA140" s="26">
        <f t="shared" si="146"/>
        <v>8.1359008907852248E-3</v>
      </c>
      <c r="AB140" s="74">
        <v>492473375.00999999</v>
      </c>
      <c r="AC140" s="74">
        <v>43.639400000000002</v>
      </c>
      <c r="AD140" s="26">
        <f t="shared" si="147"/>
        <v>1.3394910311196917E-2</v>
      </c>
      <c r="AE140" s="26">
        <f t="shared" si="148"/>
        <v>1.2594961087417563E-2</v>
      </c>
      <c r="AF140" s="74">
        <v>504770492.58999997</v>
      </c>
      <c r="AG140" s="74">
        <v>44.703000000000003</v>
      </c>
      <c r="AH140" s="26">
        <f t="shared" si="149"/>
        <v>2.4970116566708368E-2</v>
      </c>
      <c r="AI140" s="26">
        <f t="shared" si="150"/>
        <v>2.437247074891041E-2</v>
      </c>
      <c r="AJ140" s="27">
        <f t="shared" si="130"/>
        <v>1.7610002038608342E-2</v>
      </c>
      <c r="AK140" s="27">
        <f t="shared" si="131"/>
        <v>1.0578992186529907E-2</v>
      </c>
      <c r="AL140" s="28">
        <f t="shared" si="132"/>
        <v>0.15539311790677365</v>
      </c>
      <c r="AM140" s="28">
        <f t="shared" si="133"/>
        <v>9.0990294010694514E-2</v>
      </c>
      <c r="AN140" s="29">
        <f t="shared" si="134"/>
        <v>1.9000400920573181E-2</v>
      </c>
      <c r="AO140" s="87">
        <f t="shared" si="135"/>
        <v>1.1115031228190912E-2</v>
      </c>
    </row>
    <row r="141" spans="1:46">
      <c r="A141" s="237" t="s">
        <v>47</v>
      </c>
      <c r="B141" s="250">
        <f>SUM(B138:B140)</f>
        <v>2706374081.4699998</v>
      </c>
      <c r="C141" s="100"/>
      <c r="D141" s="250">
        <f>SUM(D138:D140)</f>
        <v>2725121827.4500003</v>
      </c>
      <c r="E141" s="100"/>
      <c r="F141" s="26">
        <f>((D141-B141)/B141)</f>
        <v>6.9272559578376653E-3</v>
      </c>
      <c r="G141" s="26"/>
      <c r="H141" s="250">
        <f>SUM(H138:H140)</f>
        <v>2690257824.9499998</v>
      </c>
      <c r="I141" s="100"/>
      <c r="J141" s="26">
        <f>((H141-D141)/D141)</f>
        <v>-1.2793557392119986E-2</v>
      </c>
      <c r="K141" s="26"/>
      <c r="L141" s="250">
        <f>SUM(L138:L140)</f>
        <v>2719722819.02</v>
      </c>
      <c r="M141" s="100"/>
      <c r="N141" s="26">
        <f>((L141-H141)/H141)</f>
        <v>1.0952479645904496E-2</v>
      </c>
      <c r="O141" s="26"/>
      <c r="P141" s="250">
        <f>SUM(P138:P140)</f>
        <v>2767923623.1599998</v>
      </c>
      <c r="Q141" s="100"/>
      <c r="R141" s="26">
        <f>((P141-L141)/L141)</f>
        <v>1.7722689901674651E-2</v>
      </c>
      <c r="S141" s="26"/>
      <c r="T141" s="250">
        <f>SUM(T138:T140)</f>
        <v>2793931388.2800002</v>
      </c>
      <c r="U141" s="100"/>
      <c r="V141" s="26">
        <f>((T141-P141)/P141)</f>
        <v>9.3961281671163313E-3</v>
      </c>
      <c r="W141" s="26"/>
      <c r="X141" s="250">
        <f>SUM(X138:X140)</f>
        <v>2866495265.04</v>
      </c>
      <c r="Y141" s="100"/>
      <c r="Z141" s="26">
        <f>((X141-T141)/T141)</f>
        <v>2.5971960895099691E-2</v>
      </c>
      <c r="AA141" s="26"/>
      <c r="AB141" s="250">
        <f>SUM(AB138:AB140)</f>
        <v>2937084260.7399998</v>
      </c>
      <c r="AC141" s="100"/>
      <c r="AD141" s="26">
        <f>((AB141-X141)/X141)</f>
        <v>2.4625540659672009E-2</v>
      </c>
      <c r="AE141" s="26"/>
      <c r="AF141" s="250">
        <f>SUM(AF138:AF140)</f>
        <v>3089725862.5</v>
      </c>
      <c r="AG141" s="100"/>
      <c r="AH141" s="26">
        <f>((AF141-AB141)/AB141)</f>
        <v>5.1970453759315062E-2</v>
      </c>
      <c r="AI141" s="26"/>
      <c r="AJ141" s="27">
        <f t="shared" si="130"/>
        <v>1.684661894931249E-2</v>
      </c>
      <c r="AK141" s="27"/>
      <c r="AL141" s="28">
        <f t="shared" si="132"/>
        <v>0.13379366433359552</v>
      </c>
      <c r="AM141" s="28"/>
      <c r="AN141" s="29">
        <f t="shared" si="134"/>
        <v>1.8690789433028963E-2</v>
      </c>
      <c r="AO141" s="87"/>
    </row>
    <row r="142" spans="1:46" ht="8.25" customHeight="1">
      <c r="A142" s="237"/>
      <c r="B142" s="100"/>
      <c r="C142" s="100"/>
      <c r="D142" s="100"/>
      <c r="E142" s="100"/>
      <c r="F142" s="26"/>
      <c r="G142" s="26"/>
      <c r="H142" s="100"/>
      <c r="I142" s="100"/>
      <c r="J142" s="26"/>
      <c r="K142" s="26"/>
      <c r="L142" s="100"/>
      <c r="M142" s="100"/>
      <c r="N142" s="26"/>
      <c r="O142" s="26"/>
      <c r="P142" s="100"/>
      <c r="Q142" s="100"/>
      <c r="R142" s="26"/>
      <c r="S142" s="26"/>
      <c r="T142" s="100"/>
      <c r="U142" s="100"/>
      <c r="V142" s="26"/>
      <c r="W142" s="26"/>
      <c r="X142" s="100"/>
      <c r="Y142" s="100"/>
      <c r="Z142" s="26"/>
      <c r="AA142" s="26"/>
      <c r="AB142" s="100"/>
      <c r="AC142" s="100"/>
      <c r="AD142" s="26"/>
      <c r="AE142" s="26"/>
      <c r="AF142" s="100"/>
      <c r="AG142" s="100"/>
      <c r="AH142" s="26"/>
      <c r="AI142" s="26"/>
      <c r="AJ142" s="27"/>
      <c r="AK142" s="27"/>
      <c r="AL142" s="28"/>
      <c r="AM142" s="28"/>
      <c r="AN142" s="29"/>
      <c r="AO142" s="87"/>
    </row>
    <row r="143" spans="1:46">
      <c r="A143" s="240" t="s">
        <v>220</v>
      </c>
      <c r="B143" s="100"/>
      <c r="C143" s="100"/>
      <c r="D143" s="100"/>
      <c r="E143" s="100"/>
      <c r="F143" s="26"/>
      <c r="G143" s="26"/>
      <c r="H143" s="100"/>
      <c r="I143" s="100"/>
      <c r="J143" s="26"/>
      <c r="K143" s="26"/>
      <c r="L143" s="100"/>
      <c r="M143" s="100"/>
      <c r="N143" s="26"/>
      <c r="O143" s="26"/>
      <c r="P143" s="100"/>
      <c r="Q143" s="100"/>
      <c r="R143" s="26"/>
      <c r="S143" s="26"/>
      <c r="T143" s="100"/>
      <c r="U143" s="100"/>
      <c r="V143" s="26"/>
      <c r="W143" s="26"/>
      <c r="X143" s="100"/>
      <c r="Y143" s="100"/>
      <c r="Z143" s="26"/>
      <c r="AA143" s="26"/>
      <c r="AB143" s="100"/>
      <c r="AC143" s="100"/>
      <c r="AD143" s="26"/>
      <c r="AE143" s="26"/>
      <c r="AF143" s="100"/>
      <c r="AG143" s="100"/>
      <c r="AH143" s="26"/>
      <c r="AI143" s="26"/>
      <c r="AJ143" s="27"/>
      <c r="AK143" s="27"/>
      <c r="AL143" s="28"/>
      <c r="AM143" s="28"/>
      <c r="AN143" s="29"/>
      <c r="AO143" s="87"/>
    </row>
    <row r="144" spans="1:46">
      <c r="A144" s="241" t="s">
        <v>221</v>
      </c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6" t="s">
        <v>29</v>
      </c>
      <c r="B145" s="251">
        <v>2960951587.98</v>
      </c>
      <c r="C145" s="114">
        <v>1.51</v>
      </c>
      <c r="D145" s="251">
        <v>2968790874.8899999</v>
      </c>
      <c r="E145" s="114">
        <v>1.51</v>
      </c>
      <c r="F145" s="26">
        <f>((D145-B145)/B145)</f>
        <v>2.6475565969479127E-3</v>
      </c>
      <c r="G145" s="26">
        <f>((E145-C145)/C145)</f>
        <v>0</v>
      </c>
      <c r="H145" s="251">
        <v>2996352757.4699998</v>
      </c>
      <c r="I145" s="114">
        <v>1.53</v>
      </c>
      <c r="J145" s="26">
        <f>((H145-D145)/D145)</f>
        <v>9.2838747293108523E-3</v>
      </c>
      <c r="K145" s="26">
        <f>((I145-E145)/E145)</f>
        <v>1.3245033112582794E-2</v>
      </c>
      <c r="L145" s="251">
        <v>2977398885.5100002</v>
      </c>
      <c r="M145" s="114">
        <v>1.51</v>
      </c>
      <c r="N145" s="26">
        <f>((L145-H145)/H145)</f>
        <v>-6.3256477104529744E-3</v>
      </c>
      <c r="O145" s="26">
        <f>((M145-I145)/I145)</f>
        <v>-1.3071895424836612E-2</v>
      </c>
      <c r="P145" s="251">
        <v>3039103151.6599998</v>
      </c>
      <c r="Q145" s="114">
        <v>1.54</v>
      </c>
      <c r="R145" s="26">
        <f>((P145-L145)/L145)</f>
        <v>2.0724218864423421E-2</v>
      </c>
      <c r="S145" s="26">
        <f>((Q145-M145)/M145)</f>
        <v>1.986754966887419E-2</v>
      </c>
      <c r="T145" s="251">
        <v>3062613787.4499998</v>
      </c>
      <c r="U145" s="114">
        <v>1.55</v>
      </c>
      <c r="V145" s="26">
        <f>((T145-P145)/P145)</f>
        <v>7.7360440290281463E-3</v>
      </c>
      <c r="W145" s="26">
        <f>((U145-Q145)/Q145)</f>
        <v>6.4935064935064991E-3</v>
      </c>
      <c r="X145" s="251">
        <v>3113319444.3299999</v>
      </c>
      <c r="Y145" s="114">
        <v>1.58</v>
      </c>
      <c r="Z145" s="26">
        <f>((X145-T145)/T145)</f>
        <v>1.6556334033296038E-2</v>
      </c>
      <c r="AA145" s="26">
        <f>((Y145-U145)/U145)</f>
        <v>1.9354838709677438E-2</v>
      </c>
      <c r="AB145" s="251">
        <v>3119123182.9099998</v>
      </c>
      <c r="AC145" s="114">
        <v>1.58</v>
      </c>
      <c r="AD145" s="26">
        <f>((AB145-X145)/X145)</f>
        <v>1.8641641771035525E-3</v>
      </c>
      <c r="AE145" s="26">
        <f>((AC145-Y145)/Y145)</f>
        <v>0</v>
      </c>
      <c r="AF145" s="251">
        <v>3165043104.8699999</v>
      </c>
      <c r="AG145" s="114">
        <v>1.6</v>
      </c>
      <c r="AH145" s="26">
        <f>((AF145-AB145)/AB145)</f>
        <v>1.4722061062416535E-2</v>
      </c>
      <c r="AI145" s="26">
        <f>((AG145-AC145)/AC145)</f>
        <v>1.2658227848101276E-2</v>
      </c>
      <c r="AJ145" s="27">
        <f t="shared" si="130"/>
        <v>8.4010757227591867E-3</v>
      </c>
      <c r="AK145" s="27">
        <f t="shared" si="131"/>
        <v>7.3184075509881985E-3</v>
      </c>
      <c r="AL145" s="28">
        <f t="shared" si="132"/>
        <v>6.6105104148594357E-2</v>
      </c>
      <c r="AM145" s="28">
        <f t="shared" si="133"/>
        <v>5.9602649006622571E-2</v>
      </c>
      <c r="AN145" s="29">
        <f t="shared" si="134"/>
        <v>8.8822063689993416E-3</v>
      </c>
      <c r="AO145" s="87">
        <f t="shared" si="135"/>
        <v>1.1272965826327664E-2</v>
      </c>
    </row>
    <row r="146" spans="1:41">
      <c r="A146" s="235" t="s">
        <v>73</v>
      </c>
      <c r="B146" s="251">
        <v>294197648.76999998</v>
      </c>
      <c r="C146" s="114">
        <v>255.17</v>
      </c>
      <c r="D146" s="251">
        <v>293577670.31999999</v>
      </c>
      <c r="E146" s="114">
        <v>254.52</v>
      </c>
      <c r="F146" s="26">
        <f>((D146-B146)/B146)</f>
        <v>-2.1073535175825946E-3</v>
      </c>
      <c r="G146" s="26">
        <f>((E146-C146)/C146)</f>
        <v>-2.5473213935806611E-3</v>
      </c>
      <c r="H146" s="251">
        <v>294672503.52999997</v>
      </c>
      <c r="I146" s="114">
        <v>255.27</v>
      </c>
      <c r="J146" s="26">
        <f>((H146-D146)/D146)</f>
        <v>3.7292795763608625E-3</v>
      </c>
      <c r="K146" s="26">
        <f>((I146-E146)/E146)</f>
        <v>2.9467232437529467E-3</v>
      </c>
      <c r="L146" s="251">
        <v>293580300.85000002</v>
      </c>
      <c r="M146" s="114">
        <v>254.87</v>
      </c>
      <c r="N146" s="26">
        <f>((L146-H146)/H146)</f>
        <v>-3.7064967613741158E-3</v>
      </c>
      <c r="O146" s="26">
        <f>((M146-I146)/I146)</f>
        <v>-1.5669683080659915E-3</v>
      </c>
      <c r="P146" s="251">
        <v>296796708.31999999</v>
      </c>
      <c r="Q146" s="114">
        <v>257.83999999999997</v>
      </c>
      <c r="R146" s="26">
        <f>((P146-L146)/L146)</f>
        <v>1.0955801396372773E-2</v>
      </c>
      <c r="S146" s="26">
        <f>((Q146-M146)/M146)</f>
        <v>1.1652999568407308E-2</v>
      </c>
      <c r="T146" s="251">
        <v>301139306.50999999</v>
      </c>
      <c r="U146" s="114">
        <v>260.16000000000003</v>
      </c>
      <c r="V146" s="26">
        <f>((T146-P146)/P146)</f>
        <v>1.4631557791125835E-2</v>
      </c>
      <c r="W146" s="26">
        <f>((U146-Q146)/Q146)</f>
        <v>8.9978281104562911E-3</v>
      </c>
      <c r="X146" s="251">
        <v>306644841.04000002</v>
      </c>
      <c r="Y146" s="114">
        <v>264.25</v>
      </c>
      <c r="Z146" s="26">
        <f>((X146-T146)/T146)</f>
        <v>1.8282351094599494E-2</v>
      </c>
      <c r="AA146" s="26">
        <f>((Y146-U146)/U146)</f>
        <v>1.5721094710947011E-2</v>
      </c>
      <c r="AB146" s="251">
        <v>317160303.83999997</v>
      </c>
      <c r="AC146" s="114">
        <v>274.45999999999998</v>
      </c>
      <c r="AD146" s="26">
        <f>((AB146-X146)/X146)</f>
        <v>3.4291993187742141E-2</v>
      </c>
      <c r="AE146" s="26">
        <f>((AC146-Y146)/Y146)</f>
        <v>3.8637653736991406E-2</v>
      </c>
      <c r="AF146" s="251">
        <v>351308490.45999998</v>
      </c>
      <c r="AG146" s="114">
        <v>293.77999999999997</v>
      </c>
      <c r="AH146" s="26">
        <f>((AF146-AB146)/AB146)</f>
        <v>0.10766853924199472</v>
      </c>
      <c r="AI146" s="26">
        <f>((AG146-AC146)/AC146)</f>
        <v>7.0392771259928572E-2</v>
      </c>
      <c r="AJ146" s="27">
        <f t="shared" si="130"/>
        <v>2.2968209001154892E-2</v>
      </c>
      <c r="AK146" s="27">
        <f t="shared" si="131"/>
        <v>1.8029347616104609E-2</v>
      </c>
      <c r="AL146" s="28">
        <f t="shared" si="132"/>
        <v>0.19664581463935363</v>
      </c>
      <c r="AM146" s="28">
        <f t="shared" si="133"/>
        <v>0.1542511393996541</v>
      </c>
      <c r="AN146" s="29">
        <f t="shared" si="134"/>
        <v>3.634868666119094E-2</v>
      </c>
      <c r="AO146" s="87">
        <f t="shared" si="135"/>
        <v>2.4868468476729758E-2</v>
      </c>
    </row>
    <row r="147" spans="1:41" ht="8.25" customHeight="1">
      <c r="A147" s="237"/>
      <c r="B147" s="100"/>
      <c r="C147" s="100"/>
      <c r="D147" s="100"/>
      <c r="E147" s="100"/>
      <c r="F147" s="26"/>
      <c r="G147" s="26"/>
      <c r="H147" s="100"/>
      <c r="I147" s="100"/>
      <c r="J147" s="26"/>
      <c r="K147" s="26"/>
      <c r="L147" s="100"/>
      <c r="M147" s="100"/>
      <c r="N147" s="26"/>
      <c r="O147" s="26"/>
      <c r="P147" s="100"/>
      <c r="Q147" s="100"/>
      <c r="R147" s="26"/>
      <c r="S147" s="26"/>
      <c r="T147" s="100"/>
      <c r="U147" s="100"/>
      <c r="V147" s="26"/>
      <c r="W147" s="26"/>
      <c r="X147" s="100"/>
      <c r="Y147" s="100"/>
      <c r="Z147" s="26"/>
      <c r="AA147" s="26"/>
      <c r="AB147" s="100"/>
      <c r="AC147" s="100"/>
      <c r="AD147" s="26"/>
      <c r="AE147" s="26"/>
      <c r="AF147" s="100"/>
      <c r="AG147" s="100"/>
      <c r="AH147" s="26"/>
      <c r="AI147" s="26"/>
      <c r="AJ147" s="27"/>
      <c r="AK147" s="27"/>
      <c r="AL147" s="28"/>
      <c r="AM147" s="28"/>
      <c r="AN147" s="29"/>
      <c r="AO147" s="87"/>
    </row>
    <row r="148" spans="1:41">
      <c r="A148" s="241" t="s">
        <v>222</v>
      </c>
      <c r="B148" s="100"/>
      <c r="C148" s="100"/>
      <c r="D148" s="100"/>
      <c r="E148" s="100"/>
      <c r="F148" s="26"/>
      <c r="G148" s="26"/>
      <c r="H148" s="100"/>
      <c r="I148" s="100"/>
      <c r="J148" s="26"/>
      <c r="K148" s="26"/>
      <c r="L148" s="100"/>
      <c r="M148" s="100"/>
      <c r="N148" s="26"/>
      <c r="O148" s="26"/>
      <c r="P148" s="100"/>
      <c r="Q148" s="100"/>
      <c r="R148" s="26"/>
      <c r="S148" s="26"/>
      <c r="T148" s="100"/>
      <c r="U148" s="100"/>
      <c r="V148" s="26"/>
      <c r="W148" s="26"/>
      <c r="X148" s="100"/>
      <c r="Y148" s="100"/>
      <c r="Z148" s="26"/>
      <c r="AA148" s="26"/>
      <c r="AB148" s="100"/>
      <c r="AC148" s="100"/>
      <c r="AD148" s="26"/>
      <c r="AE148" s="26"/>
      <c r="AF148" s="100"/>
      <c r="AG148" s="100"/>
      <c r="AH148" s="26"/>
      <c r="AI148" s="26"/>
      <c r="AJ148" s="27"/>
      <c r="AK148" s="27"/>
      <c r="AL148" s="28"/>
      <c r="AM148" s="28"/>
      <c r="AN148" s="29"/>
      <c r="AO148" s="87"/>
    </row>
    <row r="149" spans="1:41">
      <c r="A149" s="235" t="s">
        <v>144</v>
      </c>
      <c r="B149" s="80">
        <v>7244487154.0100002</v>
      </c>
      <c r="C149" s="81">
        <v>117.78</v>
      </c>
      <c r="D149" s="80">
        <v>7231642017.6599998</v>
      </c>
      <c r="E149" s="81">
        <v>117.84</v>
      </c>
      <c r="F149" s="26">
        <f t="shared" ref="F149:G152" si="151">((D149-B149)/B149)</f>
        <v>-1.7730911901597183E-3</v>
      </c>
      <c r="G149" s="26">
        <f t="shared" si="151"/>
        <v>5.0942435048397243E-4</v>
      </c>
      <c r="H149" s="80">
        <v>7240138052.1700001</v>
      </c>
      <c r="I149" s="81">
        <v>117.91</v>
      </c>
      <c r="J149" s="26">
        <f t="shared" ref="J149:J152" si="152">((H149-D149)/D149)</f>
        <v>1.1748416873031775E-3</v>
      </c>
      <c r="K149" s="26">
        <f t="shared" ref="K149:K152" si="153">((I149-E149)/E149)</f>
        <v>5.9402579769172754E-4</v>
      </c>
      <c r="L149" s="80">
        <v>7240138052.1700001</v>
      </c>
      <c r="M149" s="81">
        <v>117.99</v>
      </c>
      <c r="N149" s="26">
        <f t="shared" ref="N149:N152" si="154">((L149-H149)/H149)</f>
        <v>0</v>
      </c>
      <c r="O149" s="26">
        <f t="shared" ref="O149:O152" si="155">((M149-I149)/I149)</f>
        <v>6.784835891781723E-4</v>
      </c>
      <c r="P149" s="80">
        <v>7184891772.2600002</v>
      </c>
      <c r="Q149" s="81">
        <v>118.02</v>
      </c>
      <c r="R149" s="26">
        <f t="shared" ref="R149:R152" si="156">((P149-L149)/L149)</f>
        <v>-7.6305561457411077E-3</v>
      </c>
      <c r="S149" s="26">
        <f t="shared" ref="S149:S152" si="157">((Q149-M149)/M149)</f>
        <v>2.5425883549454306E-4</v>
      </c>
      <c r="T149" s="80">
        <v>7143846126.04</v>
      </c>
      <c r="U149" s="81">
        <v>118.11</v>
      </c>
      <c r="V149" s="26">
        <f t="shared" ref="V149:V152" si="158">((T149-P149)/P149)</f>
        <v>-5.7127716771563008E-3</v>
      </c>
      <c r="W149" s="26">
        <f t="shared" ref="W149:W152" si="159">((U149-Q149)/Q149)</f>
        <v>7.625826131164499E-4</v>
      </c>
      <c r="X149" s="80">
        <v>7135616631.8699999</v>
      </c>
      <c r="Y149" s="81">
        <v>118.17</v>
      </c>
      <c r="Z149" s="26">
        <f t="shared" ref="Z149:Z152" si="160">((X149-T149)/T149)</f>
        <v>-1.1519696847896521E-3</v>
      </c>
      <c r="AA149" s="26">
        <f t="shared" ref="AA149:AA152" si="161">((Y149-U149)/U149)</f>
        <v>5.0800101600205125E-4</v>
      </c>
      <c r="AB149" s="80">
        <v>7095147744.2399998</v>
      </c>
      <c r="AC149" s="81">
        <v>118.24</v>
      </c>
      <c r="AD149" s="26">
        <f t="shared" ref="AD149:AD152" si="162">((AB149-X149)/X149)</f>
        <v>-5.6713931980668375E-3</v>
      </c>
      <c r="AE149" s="26">
        <f t="shared" ref="AE149:AE152" si="163">((AC149-Y149)/Y149)</f>
        <v>5.9236692900053458E-4</v>
      </c>
      <c r="AF149" s="80">
        <v>7085868931.2799997</v>
      </c>
      <c r="AG149" s="81">
        <v>118.32</v>
      </c>
      <c r="AH149" s="26">
        <f t="shared" ref="AH149:AH152" si="164">((AF149-AB149)/AB149)</f>
        <v>-1.3077688153192845E-3</v>
      </c>
      <c r="AI149" s="26">
        <f t="shared" ref="AI149:AI152" si="165">((AG149-AC149)/AC149)</f>
        <v>6.765899864681859E-4</v>
      </c>
      <c r="AJ149" s="27">
        <f t="shared" si="130"/>
        <v>-2.7590886279912153E-3</v>
      </c>
      <c r="AK149" s="27">
        <f t="shared" si="131"/>
        <v>5.7196663967945462E-4</v>
      </c>
      <c r="AL149" s="28">
        <f t="shared" si="132"/>
        <v>-2.015767456741022E-2</v>
      </c>
      <c r="AM149" s="28">
        <f t="shared" si="133"/>
        <v>4.0733197556007275E-3</v>
      </c>
      <c r="AN149" s="29">
        <f t="shared" si="134"/>
        <v>3.155192692025213E-3</v>
      </c>
      <c r="AO149" s="87">
        <f t="shared" si="135"/>
        <v>1.5513612483417983E-4</v>
      </c>
    </row>
    <row r="150" spans="1:41">
      <c r="A150" s="235" t="s">
        <v>206</v>
      </c>
      <c r="B150" s="80">
        <v>5448983433.29</v>
      </c>
      <c r="C150" s="80">
        <v>117.69</v>
      </c>
      <c r="D150" s="80">
        <v>5447637436.5600004</v>
      </c>
      <c r="E150" s="80">
        <v>117.91</v>
      </c>
      <c r="F150" s="26">
        <f t="shared" si="151"/>
        <v>-2.4701795233516671E-4</v>
      </c>
      <c r="G150" s="26">
        <f t="shared" si="151"/>
        <v>1.8693176990398409E-3</v>
      </c>
      <c r="H150" s="80">
        <v>5443941992.4300003</v>
      </c>
      <c r="I150" s="80">
        <v>118.09</v>
      </c>
      <c r="J150" s="26">
        <f t="shared" si="152"/>
        <v>-6.7835720953075449E-4</v>
      </c>
      <c r="K150" s="26">
        <f t="shared" si="153"/>
        <v>1.5265880756509781E-3</v>
      </c>
      <c r="L150" s="80">
        <v>5457880532.4399996</v>
      </c>
      <c r="M150" s="80">
        <v>118.27</v>
      </c>
      <c r="N150" s="26">
        <f t="shared" si="154"/>
        <v>2.5603762915514757E-3</v>
      </c>
      <c r="O150" s="26">
        <f t="shared" si="155"/>
        <v>1.524261156744793E-3</v>
      </c>
      <c r="P150" s="80">
        <v>5714045889.96</v>
      </c>
      <c r="Q150" s="80">
        <v>118.43</v>
      </c>
      <c r="R150" s="26">
        <f t="shared" si="156"/>
        <v>4.6934951396871122E-2</v>
      </c>
      <c r="S150" s="26">
        <f t="shared" si="157"/>
        <v>1.3528367295172978E-3</v>
      </c>
      <c r="T150" s="80">
        <v>5740300078.1700001</v>
      </c>
      <c r="U150" s="80">
        <v>118.88</v>
      </c>
      <c r="V150" s="26">
        <f t="shared" si="158"/>
        <v>4.5946757718783081E-3</v>
      </c>
      <c r="W150" s="26">
        <f t="shared" si="159"/>
        <v>3.7997129105799931E-3</v>
      </c>
      <c r="X150" s="80">
        <v>5732876018.0799999</v>
      </c>
      <c r="Y150" s="80">
        <v>119.08</v>
      </c>
      <c r="Z150" s="26">
        <f t="shared" si="160"/>
        <v>-1.2933226467085556E-3</v>
      </c>
      <c r="AA150" s="26">
        <f t="shared" si="161"/>
        <v>1.6823687752355555E-3</v>
      </c>
      <c r="AB150" s="80">
        <v>5754261520.9899998</v>
      </c>
      <c r="AC150" s="80">
        <v>119.28</v>
      </c>
      <c r="AD150" s="26">
        <f t="shared" si="162"/>
        <v>3.7303271242140131E-3</v>
      </c>
      <c r="AE150" s="26">
        <f t="shared" si="163"/>
        <v>1.6795431642593454E-3</v>
      </c>
      <c r="AF150" s="80">
        <v>5758282820.4300003</v>
      </c>
      <c r="AG150" s="80">
        <v>119.48</v>
      </c>
      <c r="AH150" s="26">
        <f t="shared" si="164"/>
        <v>6.9883849132193845E-4</v>
      </c>
      <c r="AI150" s="26">
        <f t="shared" si="165"/>
        <v>1.6767270288397286E-3</v>
      </c>
      <c r="AJ150" s="27">
        <f t="shared" si="130"/>
        <v>7.037558908407798E-3</v>
      </c>
      <c r="AK150" s="27">
        <f t="shared" si="131"/>
        <v>1.8889194424834418E-3</v>
      </c>
      <c r="AL150" s="28">
        <f t="shared" si="132"/>
        <v>5.7023872731545439E-2</v>
      </c>
      <c r="AM150" s="28">
        <f t="shared" si="133"/>
        <v>1.3315240437621978E-2</v>
      </c>
      <c r="AN150" s="29">
        <f t="shared" si="134"/>
        <v>1.6260978433251912E-2</v>
      </c>
      <c r="AO150" s="87">
        <f t="shared" si="135"/>
        <v>7.8691871883656021E-4</v>
      </c>
    </row>
    <row r="151" spans="1:41">
      <c r="A151" s="235" t="s">
        <v>180</v>
      </c>
      <c r="B151" s="80">
        <v>1803643190.99</v>
      </c>
      <c r="C151" s="81">
        <v>1.0902000000000001</v>
      </c>
      <c r="D151" s="80">
        <v>1831648669.29</v>
      </c>
      <c r="E151" s="81">
        <v>1.0918000000000001</v>
      </c>
      <c r="F151" s="26">
        <f t="shared" si="151"/>
        <v>1.5527172136872621E-2</v>
      </c>
      <c r="G151" s="26">
        <f t="shared" si="151"/>
        <v>1.467620620069754E-3</v>
      </c>
      <c r="H151" s="80">
        <v>1865817466.8299999</v>
      </c>
      <c r="I151" s="81">
        <v>1.0931999999999999</v>
      </c>
      <c r="J151" s="26">
        <f t="shared" si="152"/>
        <v>1.8654667848089435E-2</v>
      </c>
      <c r="K151" s="26">
        <f t="shared" si="153"/>
        <v>1.282286132991249E-3</v>
      </c>
      <c r="L151" s="80">
        <v>1823970955.2</v>
      </c>
      <c r="M151" s="81">
        <v>1.095</v>
      </c>
      <c r="N151" s="26">
        <f t="shared" si="154"/>
        <v>-2.2427977213171107E-2</v>
      </c>
      <c r="O151" s="26">
        <f t="shared" si="155"/>
        <v>1.646542261251394E-3</v>
      </c>
      <c r="P151" s="80">
        <v>1825797276.4400001</v>
      </c>
      <c r="Q151" s="81">
        <v>1.0963000000000001</v>
      </c>
      <c r="R151" s="26">
        <f t="shared" si="156"/>
        <v>1.0012885538518632E-3</v>
      </c>
      <c r="S151" s="26">
        <f t="shared" si="157"/>
        <v>1.1872146118722183E-3</v>
      </c>
      <c r="T151" s="80">
        <v>1839686581.75</v>
      </c>
      <c r="U151" s="81">
        <v>1.0981000000000001</v>
      </c>
      <c r="V151" s="26">
        <f t="shared" si="158"/>
        <v>7.6072549177429874E-3</v>
      </c>
      <c r="W151" s="26">
        <f t="shared" si="159"/>
        <v>1.6418863449785858E-3</v>
      </c>
      <c r="X151" s="80">
        <v>1869838998.2</v>
      </c>
      <c r="Y151" s="81">
        <v>1.0993999999999999</v>
      </c>
      <c r="Z151" s="26">
        <f t="shared" si="160"/>
        <v>1.6389974656072989E-2</v>
      </c>
      <c r="AA151" s="26">
        <f t="shared" si="161"/>
        <v>1.1838630361532254E-3</v>
      </c>
      <c r="AB151" s="80">
        <v>1872656811.6700001</v>
      </c>
      <c r="AC151" s="81">
        <v>1.1008</v>
      </c>
      <c r="AD151" s="26">
        <f t="shared" si="162"/>
        <v>1.506981869943132E-3</v>
      </c>
      <c r="AE151" s="26">
        <f t="shared" si="163"/>
        <v>1.2734218664726832E-3</v>
      </c>
      <c r="AF151" s="80">
        <v>1875117249.1300001</v>
      </c>
      <c r="AG151" s="81">
        <v>1.1022000000000001</v>
      </c>
      <c r="AH151" s="26">
        <f t="shared" si="164"/>
        <v>1.3138752624971717E-3</v>
      </c>
      <c r="AI151" s="26">
        <f t="shared" si="165"/>
        <v>1.271802325581457E-3</v>
      </c>
      <c r="AJ151" s="27">
        <f t="shared" si="130"/>
        <v>4.9466547539873855E-3</v>
      </c>
      <c r="AK151" s="27">
        <f t="shared" si="131"/>
        <v>1.3693296499213208E-3</v>
      </c>
      <c r="AL151" s="28">
        <f t="shared" si="132"/>
        <v>2.373194192140015E-2</v>
      </c>
      <c r="AM151" s="28">
        <f t="shared" si="133"/>
        <v>9.5255541307931527E-3</v>
      </c>
      <c r="AN151" s="29">
        <f t="shared" si="134"/>
        <v>1.324413703635377E-2</v>
      </c>
      <c r="AO151" s="87">
        <f t="shared" si="135"/>
        <v>1.9072991614112601E-4</v>
      </c>
    </row>
    <row r="152" spans="1:41">
      <c r="A152" s="235" t="s">
        <v>193</v>
      </c>
      <c r="B152" s="80">
        <v>284859958.85000002</v>
      </c>
      <c r="C152" s="81">
        <v>103.43</v>
      </c>
      <c r="D152" s="80">
        <v>284652590.22000003</v>
      </c>
      <c r="E152" s="81">
        <v>103.36</v>
      </c>
      <c r="F152" s="26">
        <f t="shared" si="151"/>
        <v>-7.2796693096901783E-4</v>
      </c>
      <c r="G152" s="26">
        <f t="shared" si="151"/>
        <v>-6.7678623223443282E-4</v>
      </c>
      <c r="H152" s="80">
        <v>290340847.38999999</v>
      </c>
      <c r="I152" s="81">
        <v>103.52</v>
      </c>
      <c r="J152" s="26">
        <f t="shared" si="152"/>
        <v>1.9983156189106385E-2</v>
      </c>
      <c r="K152" s="26">
        <f t="shared" si="153"/>
        <v>1.5479876160990381E-3</v>
      </c>
      <c r="L152" s="80">
        <v>315043192.38</v>
      </c>
      <c r="M152" s="81">
        <v>100.93</v>
      </c>
      <c r="N152" s="26">
        <f t="shared" si="154"/>
        <v>8.5080501803518588E-2</v>
      </c>
      <c r="O152" s="26">
        <f t="shared" si="155"/>
        <v>-2.5019319938176094E-2</v>
      </c>
      <c r="P152" s="80">
        <v>312258574.93000001</v>
      </c>
      <c r="Q152" s="81">
        <v>101.05751280629715</v>
      </c>
      <c r="R152" s="26">
        <f t="shared" si="156"/>
        <v>-8.8388434263998554E-3</v>
      </c>
      <c r="S152" s="26">
        <f t="shared" si="157"/>
        <v>1.2633786416045532E-3</v>
      </c>
      <c r="T152" s="80">
        <v>313072054.56999999</v>
      </c>
      <c r="U152" s="81">
        <v>101.3</v>
      </c>
      <c r="V152" s="26">
        <f t="shared" si="158"/>
        <v>2.6051474813216769E-3</v>
      </c>
      <c r="W152" s="26">
        <f t="shared" si="159"/>
        <v>2.3994969495007477E-3</v>
      </c>
      <c r="X152" s="80">
        <v>312744743.67000002</v>
      </c>
      <c r="Y152" s="81">
        <v>101.18</v>
      </c>
      <c r="Z152" s="26">
        <f t="shared" si="160"/>
        <v>-1.0454810489218943E-3</v>
      </c>
      <c r="AA152" s="26">
        <f t="shared" si="161"/>
        <v>-1.184600197433271E-3</v>
      </c>
      <c r="AB152" s="80">
        <v>313134854.19</v>
      </c>
      <c r="AC152" s="81">
        <v>101.32</v>
      </c>
      <c r="AD152" s="26">
        <f t="shared" si="162"/>
        <v>1.2473767438010573E-3</v>
      </c>
      <c r="AE152" s="26">
        <f t="shared" si="163"/>
        <v>1.383672662581403E-3</v>
      </c>
      <c r="AF152" s="80">
        <v>313646626.19999999</v>
      </c>
      <c r="AG152" s="81">
        <v>101.49</v>
      </c>
      <c r="AH152" s="26">
        <f t="shared" si="164"/>
        <v>1.6343501949784994E-3</v>
      </c>
      <c r="AI152" s="26">
        <f t="shared" si="165"/>
        <v>1.6778523489933055E-3</v>
      </c>
      <c r="AJ152" s="27">
        <f t="shared" si="130"/>
        <v>1.2492280125804429E-2</v>
      </c>
      <c r="AK152" s="27">
        <f t="shared" si="131"/>
        <v>-2.326039768633094E-3</v>
      </c>
      <c r="AL152" s="28">
        <f t="shared" si="132"/>
        <v>0.1018576221547511</v>
      </c>
      <c r="AM152" s="28">
        <f t="shared" si="133"/>
        <v>-1.8092105263157937E-2</v>
      </c>
      <c r="AN152" s="29">
        <f t="shared" si="134"/>
        <v>3.0426313280206969E-2</v>
      </c>
      <c r="AO152" s="87">
        <f t="shared" si="135"/>
        <v>9.2506657271103215E-3</v>
      </c>
    </row>
    <row r="153" spans="1:41">
      <c r="A153" s="237" t="s">
        <v>47</v>
      </c>
      <c r="B153" s="84">
        <f>SUM(B145:B152)</f>
        <v>18037122973.889999</v>
      </c>
      <c r="C153" s="100"/>
      <c r="D153" s="84">
        <f>SUM(D145:D152)</f>
        <v>18057949258.940002</v>
      </c>
      <c r="E153" s="100"/>
      <c r="F153" s="26">
        <f>((D153-B153)/B153)</f>
        <v>1.1546345323558841E-3</v>
      </c>
      <c r="G153" s="26"/>
      <c r="H153" s="84">
        <f>SUM(H145:H152)</f>
        <v>18131263619.82</v>
      </c>
      <c r="I153" s="100"/>
      <c r="J153" s="26">
        <f>((H153-D153)/D153)</f>
        <v>4.0599494343855963E-3</v>
      </c>
      <c r="K153" s="26"/>
      <c r="L153" s="84">
        <f>SUM(L145:L152)</f>
        <v>18108011918.550003</v>
      </c>
      <c r="M153" s="100"/>
      <c r="N153" s="26">
        <f>((L153-H153)/H153)</f>
        <v>-1.2824093101034221E-3</v>
      </c>
      <c r="O153" s="26"/>
      <c r="P153" s="84">
        <f>SUM(P145:P152)</f>
        <v>18372893373.57</v>
      </c>
      <c r="Q153" s="100"/>
      <c r="R153" s="26">
        <f>((P153-L153)/L153)</f>
        <v>1.4627859547002495E-2</v>
      </c>
      <c r="S153" s="26"/>
      <c r="T153" s="84">
        <f>SUM(T145:T152)</f>
        <v>18400657934.489998</v>
      </c>
      <c r="U153" s="100"/>
      <c r="V153" s="26">
        <f>((T153-P153)/P153)</f>
        <v>1.5111697627298261E-3</v>
      </c>
      <c r="W153" s="26"/>
      <c r="X153" s="84">
        <f>SUM(X145:X152)</f>
        <v>18471040677.189999</v>
      </c>
      <c r="Y153" s="100"/>
      <c r="Z153" s="26">
        <f>((X153-T153)/T153)</f>
        <v>3.8250122876354381E-3</v>
      </c>
      <c r="AA153" s="26"/>
      <c r="AB153" s="84">
        <f>SUM(AB145:AB152)</f>
        <v>18471484417.84</v>
      </c>
      <c r="AC153" s="100"/>
      <c r="AD153" s="26">
        <f>((AB153-X153)/X153)</f>
        <v>2.4023586854502677E-5</v>
      </c>
      <c r="AE153" s="26"/>
      <c r="AF153" s="84">
        <f>SUM(AF145:AF152)</f>
        <v>18549267222.370003</v>
      </c>
      <c r="AG153" s="100"/>
      <c r="AH153" s="26">
        <f>((AF153-AB153)/AB153)</f>
        <v>4.2109666321608107E-3</v>
      </c>
      <c r="AI153" s="26"/>
      <c r="AJ153" s="27">
        <f t="shared" si="130"/>
        <v>3.5164008091276414E-3</v>
      </c>
      <c r="AK153" s="27"/>
      <c r="AL153" s="28">
        <f t="shared" si="132"/>
        <v>2.7207849373414431E-2</v>
      </c>
      <c r="AM153" s="28"/>
      <c r="AN153" s="29">
        <f t="shared" si="134"/>
        <v>4.9158895698007184E-3</v>
      </c>
      <c r="AO153" s="87"/>
    </row>
    <row r="154" spans="1:41">
      <c r="A154" s="237" t="s">
        <v>33</v>
      </c>
      <c r="B154" s="14">
        <f>SUM(B20,B52,B83,B104,B111,B135,B141,B153)</f>
        <v>1420046022961.3538</v>
      </c>
      <c r="C154" s="100"/>
      <c r="D154" s="14">
        <f>SUM(D20,D52,D83,D104,D111,D135,D141,D153)</f>
        <v>1415746745958.9297</v>
      </c>
      <c r="E154" s="100"/>
      <c r="F154" s="26">
        <f>((D154-B154)/B154)</f>
        <v>-3.0275617359628885E-3</v>
      </c>
      <c r="G154" s="26"/>
      <c r="H154" s="14">
        <f>SUM(H20,H52,H83,H104,H111,H135,H141,H153)</f>
        <v>1414145259277.8921</v>
      </c>
      <c r="I154" s="100"/>
      <c r="J154" s="26">
        <f>((H154-D154)/D154)</f>
        <v>-1.1311957351191795E-3</v>
      </c>
      <c r="K154" s="26"/>
      <c r="L154" s="14">
        <f>SUM(L20,L52,L83,L104,L111,L135,L141,L153)</f>
        <v>1412552536253.6406</v>
      </c>
      <c r="M154" s="100"/>
      <c r="N154" s="26">
        <f>((L154-H154)/H154)</f>
        <v>-1.1262796475835588E-3</v>
      </c>
      <c r="O154" s="26"/>
      <c r="P154" s="14">
        <f>SUM(P20,P52,P83,P104,P111,P135,P141,P153)</f>
        <v>1416009097633.312</v>
      </c>
      <c r="Q154" s="100"/>
      <c r="R154" s="26">
        <f>((P154-L154)/L154)</f>
        <v>2.447032086211001E-3</v>
      </c>
      <c r="S154" s="26"/>
      <c r="T154" s="14">
        <f>SUM(T20,T52,T83,T104,T111,T135,T141,T153)</f>
        <v>1410919738841.4065</v>
      </c>
      <c r="U154" s="100"/>
      <c r="V154" s="26">
        <f>((T154-P154)/P154)</f>
        <v>-3.5941568457517436E-3</v>
      </c>
      <c r="W154" s="26"/>
      <c r="X154" s="14">
        <f>SUM(X20,X52,X83,X104,X111,X135,X141,X153)</f>
        <v>1406064166795.5371</v>
      </c>
      <c r="Y154" s="100"/>
      <c r="Z154" s="26">
        <f>((X154-T154)/T154)</f>
        <v>-3.4414232873774915E-3</v>
      </c>
      <c r="AA154" s="26"/>
      <c r="AB154" s="14">
        <f>SUM(AB20,AB52,AB83,AB104,AB111,AB135,AB141,AB153)</f>
        <v>1416041411116.3481</v>
      </c>
      <c r="AC154" s="100"/>
      <c r="AD154" s="26">
        <f>((AB154-X154)/X154)</f>
        <v>7.095866999832218E-3</v>
      </c>
      <c r="AE154" s="26"/>
      <c r="AF154" s="14">
        <f>SUM(AF20,AF52,AF83,AF104,AF111,AF135,AF141,AF153)</f>
        <v>1438147150546.8381</v>
      </c>
      <c r="AG154" s="100"/>
      <c r="AH154" s="26">
        <f>((AF154-AB154)/AB154)</f>
        <v>1.5610941358743699E-2</v>
      </c>
      <c r="AI154" s="26"/>
      <c r="AJ154" s="27">
        <f t="shared" si="130"/>
        <v>1.6041528991240072E-3</v>
      </c>
      <c r="AK154" s="27"/>
      <c r="AL154" s="28">
        <f t="shared" si="132"/>
        <v>1.5822324615505968E-2</v>
      </c>
      <c r="AM154" s="28"/>
      <c r="AN154" s="29">
        <f t="shared" si="134"/>
        <v>6.7180984746088527E-3</v>
      </c>
      <c r="AO154" s="87"/>
    </row>
    <row r="155" spans="1:41" s="134" customFormat="1" ht="6" customHeight="1">
      <c r="A155" s="237"/>
      <c r="B155" s="100"/>
      <c r="C155" s="100"/>
      <c r="D155" s="100"/>
      <c r="E155" s="100"/>
      <c r="F155" s="26"/>
      <c r="G155" s="26"/>
      <c r="H155" s="100"/>
      <c r="I155" s="100"/>
      <c r="J155" s="26"/>
      <c r="K155" s="26"/>
      <c r="L155" s="100"/>
      <c r="M155" s="100"/>
      <c r="N155" s="26"/>
      <c r="O155" s="26"/>
      <c r="P155" s="100"/>
      <c r="Q155" s="100"/>
      <c r="R155" s="26"/>
      <c r="S155" s="26"/>
      <c r="T155" s="100"/>
      <c r="U155" s="100"/>
      <c r="V155" s="26"/>
      <c r="W155" s="26"/>
      <c r="X155" s="100"/>
      <c r="Y155" s="100"/>
      <c r="Z155" s="26"/>
      <c r="AA155" s="26"/>
      <c r="AB155" s="100"/>
      <c r="AC155" s="100"/>
      <c r="AD155" s="26"/>
      <c r="AE155" s="26"/>
      <c r="AF155" s="100"/>
      <c r="AG155" s="100"/>
      <c r="AH155" s="26"/>
      <c r="AI155" s="26"/>
      <c r="AJ155" s="27"/>
      <c r="AK155" s="27"/>
      <c r="AL155" s="28"/>
      <c r="AM155" s="28"/>
      <c r="AN155" s="29"/>
      <c r="AO155" s="87"/>
    </row>
    <row r="156" spans="1:41" s="134" customFormat="1">
      <c r="A156" s="241" t="s">
        <v>223</v>
      </c>
      <c r="B156" s="100"/>
      <c r="C156" s="100"/>
      <c r="D156" s="100"/>
      <c r="E156" s="100"/>
      <c r="F156" s="26"/>
      <c r="G156" s="26"/>
      <c r="H156" s="100"/>
      <c r="I156" s="100"/>
      <c r="J156" s="26"/>
      <c r="K156" s="26"/>
      <c r="L156" s="100"/>
      <c r="M156" s="100"/>
      <c r="N156" s="26"/>
      <c r="O156" s="26"/>
      <c r="P156" s="100"/>
      <c r="Q156" s="100"/>
      <c r="R156" s="26"/>
      <c r="S156" s="26"/>
      <c r="T156" s="100"/>
      <c r="U156" s="100"/>
      <c r="V156" s="26"/>
      <c r="W156" s="26"/>
      <c r="X156" s="100"/>
      <c r="Y156" s="100"/>
      <c r="Z156" s="26"/>
      <c r="AA156" s="26"/>
      <c r="AB156" s="100"/>
      <c r="AC156" s="100"/>
      <c r="AD156" s="26"/>
      <c r="AE156" s="26"/>
      <c r="AF156" s="100"/>
      <c r="AG156" s="100"/>
      <c r="AH156" s="26"/>
      <c r="AI156" s="26"/>
      <c r="AJ156" s="27"/>
      <c r="AK156" s="27"/>
      <c r="AL156" s="28"/>
      <c r="AM156" s="28"/>
      <c r="AN156" s="29"/>
      <c r="AO156" s="87"/>
    </row>
    <row r="157" spans="1:41" s="134" customFormat="1">
      <c r="A157" s="242" t="s">
        <v>130</v>
      </c>
      <c r="B157" s="80">
        <v>78497141827.520004</v>
      </c>
      <c r="C157" s="81">
        <v>107.28</v>
      </c>
      <c r="D157" s="80">
        <v>78497141827.520004</v>
      </c>
      <c r="E157" s="81">
        <v>107.28</v>
      </c>
      <c r="F157" s="26">
        <f>((D157-B157)/B157)</f>
        <v>0</v>
      </c>
      <c r="G157" s="26">
        <f>((E157-C157)/C157)</f>
        <v>0</v>
      </c>
      <c r="H157" s="80">
        <v>78497141827.520004</v>
      </c>
      <c r="I157" s="81">
        <v>107.28</v>
      </c>
      <c r="J157" s="26">
        <f>((H157-D157)/D157)</f>
        <v>0</v>
      </c>
      <c r="K157" s="26">
        <f>((I157-E157)/E157)</f>
        <v>0</v>
      </c>
      <c r="L157" s="80">
        <v>77994799498.5</v>
      </c>
      <c r="M157" s="81">
        <v>107.53</v>
      </c>
      <c r="N157" s="26">
        <f>((L157-H157)/H157)</f>
        <v>-6.3994983425484427E-3</v>
      </c>
      <c r="O157" s="26">
        <f>((M157-I157)/I157)</f>
        <v>2.3303504847129006E-3</v>
      </c>
      <c r="P157" s="80">
        <v>78055229066</v>
      </c>
      <c r="Q157" s="81">
        <v>107.55</v>
      </c>
      <c r="R157" s="26">
        <f>((P157-L157)/L157)</f>
        <v>7.7478970250012872E-4</v>
      </c>
      <c r="S157" s="26">
        <f>((Q157-M157)/M157)</f>
        <v>1.8599460615638445E-4</v>
      </c>
      <c r="T157" s="80">
        <v>78055229066</v>
      </c>
      <c r="U157" s="81">
        <v>107.55</v>
      </c>
      <c r="V157" s="26">
        <f>((T157-P157)/P157)</f>
        <v>0</v>
      </c>
      <c r="W157" s="26">
        <f>((U157-Q157)/Q157)</f>
        <v>0</v>
      </c>
      <c r="X157" s="80">
        <v>78055229066</v>
      </c>
      <c r="Y157" s="81">
        <v>107.55</v>
      </c>
      <c r="Z157" s="26">
        <f>((X157-T157)/T157)</f>
        <v>0</v>
      </c>
      <c r="AA157" s="26">
        <f>((Y157-U157)/U157)</f>
        <v>0</v>
      </c>
      <c r="AB157" s="80">
        <v>78055229066</v>
      </c>
      <c r="AC157" s="81">
        <v>107.55</v>
      </c>
      <c r="AD157" s="26">
        <f>((AB157-X157)/X157)</f>
        <v>0</v>
      </c>
      <c r="AE157" s="26">
        <f>((AC157-Y157)/Y157)</f>
        <v>0</v>
      </c>
      <c r="AF157" s="80">
        <v>78055229066</v>
      </c>
      <c r="AG157" s="81">
        <v>107.55</v>
      </c>
      <c r="AH157" s="26">
        <f>((AF157-AB157)/AB157)</f>
        <v>0</v>
      </c>
      <c r="AI157" s="26">
        <f>((AG157-AC157)/AC157)</f>
        <v>0</v>
      </c>
      <c r="AJ157" s="27">
        <f t="shared" si="130"/>
        <v>-7.0308858000603922E-4</v>
      </c>
      <c r="AK157" s="27">
        <f t="shared" si="131"/>
        <v>3.1454313635866061E-4</v>
      </c>
      <c r="AL157" s="28">
        <f t="shared" si="132"/>
        <v>-5.6296669054652871E-3</v>
      </c>
      <c r="AM157" s="28">
        <f t="shared" si="133"/>
        <v>2.5167785234898959E-3</v>
      </c>
      <c r="AN157" s="29">
        <f t="shared" si="134"/>
        <v>2.31760990519794E-3</v>
      </c>
      <c r="AO157" s="87">
        <f t="shared" si="135"/>
        <v>8.1710536985124473E-4</v>
      </c>
    </row>
    <row r="158" spans="1:41" s="134" customFormat="1">
      <c r="A158" s="242" t="s">
        <v>224</v>
      </c>
      <c r="B158" s="80">
        <v>6821914344.3999996</v>
      </c>
      <c r="C158" s="81">
        <v>101.14</v>
      </c>
      <c r="D158" s="80">
        <v>6833858381.1499996</v>
      </c>
      <c r="E158" s="81">
        <v>101.31</v>
      </c>
      <c r="F158" s="26">
        <f>((D158-B158)/B158)</f>
        <v>1.7508335852684325E-3</v>
      </c>
      <c r="G158" s="26">
        <f>((E158-C158)/C158)</f>
        <v>1.6808384417639085E-3</v>
      </c>
      <c r="H158" s="80">
        <v>6848145873.1099997</v>
      </c>
      <c r="I158" s="81">
        <v>101.53</v>
      </c>
      <c r="J158" s="26">
        <f>((H158-D158)/D158)</f>
        <v>2.0906918409971122E-3</v>
      </c>
      <c r="K158" s="26">
        <f>((I158-E158)/E158)</f>
        <v>2.1715526601519975E-3</v>
      </c>
      <c r="L158" s="80">
        <v>6862472573.9399996</v>
      </c>
      <c r="M158" s="82">
        <v>101.74</v>
      </c>
      <c r="N158" s="26">
        <f>((L158-H158)/H158)</f>
        <v>2.0920554403280594E-3</v>
      </c>
      <c r="O158" s="26">
        <f>((M158-I158)/I158)</f>
        <v>2.0683541810301758E-3</v>
      </c>
      <c r="P158" s="80">
        <v>6875713257.9700003</v>
      </c>
      <c r="Q158" s="82">
        <v>101.94</v>
      </c>
      <c r="R158" s="26">
        <f>((P158-L158)/L158)</f>
        <v>1.9294334348645302E-3</v>
      </c>
      <c r="S158" s="26">
        <f>((Q158-M158)/M158)</f>
        <v>1.9657951641439244E-3</v>
      </c>
      <c r="T158" s="80">
        <v>6893361829.0699997</v>
      </c>
      <c r="U158" s="82">
        <v>102.2</v>
      </c>
      <c r="V158" s="26">
        <f>((T158-P158)/P158)</f>
        <v>2.5667985906105148E-3</v>
      </c>
      <c r="W158" s="26">
        <f>((U158-Q158)/Q158)</f>
        <v>2.5505199136747611E-3</v>
      </c>
      <c r="X158" s="80">
        <v>6910839741.6700001</v>
      </c>
      <c r="Y158" s="82">
        <v>102.46</v>
      </c>
      <c r="Z158" s="26">
        <f>((X158-T158)/T158)</f>
        <v>2.5354700701034245E-3</v>
      </c>
      <c r="AA158" s="26">
        <f>((Y158-U158)/U158)</f>
        <v>2.5440313111545097E-3</v>
      </c>
      <c r="AB158" s="80">
        <v>6924067259.79</v>
      </c>
      <c r="AC158" s="82">
        <v>102.46</v>
      </c>
      <c r="AD158" s="26">
        <f>((AB158-X158)/X158)</f>
        <v>1.9140247226747968E-3</v>
      </c>
      <c r="AE158" s="26">
        <f>((AC158-Y158)/Y158)</f>
        <v>0</v>
      </c>
      <c r="AF158" s="80">
        <v>6939495010.9700003</v>
      </c>
      <c r="AG158" s="82">
        <v>102.88</v>
      </c>
      <c r="AH158" s="26">
        <f>((AF158-AB158)/AB158)</f>
        <v>2.2281342166610052E-3</v>
      </c>
      <c r="AI158" s="26">
        <f>((AG158-AC158)/AC158)</f>
        <v>4.0991606480577959E-3</v>
      </c>
      <c r="AJ158" s="27">
        <f t="shared" si="130"/>
        <v>2.1384302376884845E-3</v>
      </c>
      <c r="AK158" s="27">
        <f t="shared" si="131"/>
        <v>2.1350315399971342E-3</v>
      </c>
      <c r="AL158" s="28">
        <f t="shared" si="132"/>
        <v>1.5457831276015431E-2</v>
      </c>
      <c r="AM158" s="28">
        <f t="shared" si="133"/>
        <v>1.5496989438357449E-2</v>
      </c>
      <c r="AN158" s="29">
        <f t="shared" si="134"/>
        <v>2.922535880820985E-4</v>
      </c>
      <c r="AO158" s="87">
        <f t="shared" si="135"/>
        <v>1.1336909515379128E-3</v>
      </c>
    </row>
    <row r="159" spans="1:41" s="134" customFormat="1">
      <c r="A159" s="237" t="s">
        <v>47</v>
      </c>
      <c r="B159" s="85">
        <f>SUM(B157:B158)</f>
        <v>85319056171.919998</v>
      </c>
      <c r="C159" s="100"/>
      <c r="D159" s="85">
        <f>SUM(D157:D158)</f>
        <v>85331000208.669998</v>
      </c>
      <c r="E159" s="100"/>
      <c r="F159" s="26"/>
      <c r="G159" s="26"/>
      <c r="H159" s="85">
        <f>SUM(H157:H158)</f>
        <v>85345287700.630005</v>
      </c>
      <c r="I159" s="100"/>
      <c r="J159" s="26"/>
      <c r="K159" s="26"/>
      <c r="L159" s="85">
        <f>SUM(L157:L158)</f>
        <v>84857272072.440002</v>
      </c>
      <c r="M159" s="100"/>
      <c r="N159" s="26"/>
      <c r="O159" s="26"/>
      <c r="P159" s="85">
        <f>SUM(P157:P158)</f>
        <v>84930942323.970001</v>
      </c>
      <c r="Q159" s="100"/>
      <c r="R159" s="26"/>
      <c r="S159" s="26"/>
      <c r="T159" s="85">
        <f>SUM(T157:T158)</f>
        <v>84948590895.070007</v>
      </c>
      <c r="U159" s="100"/>
      <c r="V159" s="26"/>
      <c r="W159" s="26"/>
      <c r="X159" s="85">
        <f>SUM(X157:X158)</f>
        <v>84966068807.669998</v>
      </c>
      <c r="Y159" s="100"/>
      <c r="Z159" s="26"/>
      <c r="AA159" s="26"/>
      <c r="AB159" s="85">
        <f>SUM(AB157:AB158)</f>
        <v>84979296325.789993</v>
      </c>
      <c r="AC159" s="100"/>
      <c r="AD159" s="26"/>
      <c r="AE159" s="26"/>
      <c r="AF159" s="85">
        <f>SUM(AF157:AF158)</f>
        <v>84994724076.970001</v>
      </c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ht="6" customHeight="1">
      <c r="A160" s="236"/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ht="25.5">
      <c r="A161" s="232" t="s">
        <v>51</v>
      </c>
      <c r="B161" s="90" t="s">
        <v>81</v>
      </c>
      <c r="C161" s="91" t="s">
        <v>82</v>
      </c>
      <c r="D161" s="90" t="s">
        <v>81</v>
      </c>
      <c r="E161" s="91" t="s">
        <v>82</v>
      </c>
      <c r="F161" s="356" t="s">
        <v>80</v>
      </c>
      <c r="G161" s="356" t="s">
        <v>4</v>
      </c>
      <c r="H161" s="90" t="s">
        <v>81</v>
      </c>
      <c r="I161" s="91" t="s">
        <v>82</v>
      </c>
      <c r="J161" s="357" t="s">
        <v>80</v>
      </c>
      <c r="K161" s="357" t="s">
        <v>4</v>
      </c>
      <c r="L161" s="90" t="s">
        <v>81</v>
      </c>
      <c r="M161" s="91" t="s">
        <v>82</v>
      </c>
      <c r="N161" s="360" t="s">
        <v>80</v>
      </c>
      <c r="O161" s="360" t="s">
        <v>4</v>
      </c>
      <c r="P161" s="90" t="s">
        <v>81</v>
      </c>
      <c r="Q161" s="91" t="s">
        <v>82</v>
      </c>
      <c r="R161" s="361" t="s">
        <v>80</v>
      </c>
      <c r="S161" s="361" t="s">
        <v>4</v>
      </c>
      <c r="T161" s="90" t="s">
        <v>81</v>
      </c>
      <c r="U161" s="91" t="s">
        <v>82</v>
      </c>
      <c r="V161" s="363" t="s">
        <v>80</v>
      </c>
      <c r="W161" s="363" t="s">
        <v>4</v>
      </c>
      <c r="X161" s="90" t="s">
        <v>81</v>
      </c>
      <c r="Y161" s="91" t="s">
        <v>82</v>
      </c>
      <c r="Z161" s="365" t="s">
        <v>80</v>
      </c>
      <c r="AA161" s="365" t="s">
        <v>4</v>
      </c>
      <c r="AB161" s="90" t="s">
        <v>81</v>
      </c>
      <c r="AC161" s="91" t="s">
        <v>82</v>
      </c>
      <c r="AD161" s="367" t="s">
        <v>80</v>
      </c>
      <c r="AE161" s="367" t="s">
        <v>4</v>
      </c>
      <c r="AF161" s="90" t="s">
        <v>81</v>
      </c>
      <c r="AG161" s="91" t="s">
        <v>82</v>
      </c>
      <c r="AH161" s="368" t="s">
        <v>80</v>
      </c>
      <c r="AI161" s="368" t="s">
        <v>4</v>
      </c>
      <c r="AJ161" s="23" t="s">
        <v>86</v>
      </c>
      <c r="AK161" s="23" t="s">
        <v>86</v>
      </c>
      <c r="AL161" s="24" t="s">
        <v>86</v>
      </c>
      <c r="AM161" s="24" t="s">
        <v>86</v>
      </c>
      <c r="AN161" s="18" t="s">
        <v>86</v>
      </c>
      <c r="AO161" s="19" t="s">
        <v>86</v>
      </c>
    </row>
    <row r="162" spans="1:41">
      <c r="A162" s="236" t="s">
        <v>35</v>
      </c>
      <c r="B162" s="83">
        <v>2761806761.0700002</v>
      </c>
      <c r="C162" s="82">
        <v>18.829999999999998</v>
      </c>
      <c r="D162" s="83">
        <v>2751738082.1199999</v>
      </c>
      <c r="E162" s="82">
        <v>18.64</v>
      </c>
      <c r="F162" s="26">
        <f t="shared" ref="F162:F173" si="166">((D162-B162)/B162)</f>
        <v>-3.6456855316334305E-3</v>
      </c>
      <c r="G162" s="26">
        <f t="shared" ref="G162:G173" si="167">((E162-C162)/C162)</f>
        <v>-1.009028146574603E-2</v>
      </c>
      <c r="H162" s="83">
        <v>2744833000</v>
      </c>
      <c r="I162" s="82">
        <v>18.09</v>
      </c>
      <c r="J162" s="26">
        <f t="shared" ref="J162:J173" si="168">((H162-D162)/D162)</f>
        <v>-2.509352966718423E-3</v>
      </c>
      <c r="K162" s="26">
        <f t="shared" ref="K162:K173" si="169">((I162-E162)/E162)</f>
        <v>-2.9506437768240381E-2</v>
      </c>
      <c r="L162" s="83">
        <v>2752725768.5700002</v>
      </c>
      <c r="M162" s="82">
        <v>18.010000000000002</v>
      </c>
      <c r="N162" s="26">
        <f t="shared" ref="N162:N173" si="170">((L162-H162)/H162)</f>
        <v>2.8755004657843196E-3</v>
      </c>
      <c r="O162" s="26">
        <f t="shared" ref="O162:O173" si="171">((M162-I162)/I162)</f>
        <v>-4.4223327805416419E-3</v>
      </c>
      <c r="P162" s="83">
        <v>2802555000</v>
      </c>
      <c r="Q162" s="82">
        <v>18.670000000000002</v>
      </c>
      <c r="R162" s="26">
        <f t="shared" ref="R162:R173" si="172">((P162-L162)/L162)</f>
        <v>1.8101778244291065E-2</v>
      </c>
      <c r="S162" s="26">
        <f t="shared" ref="S162:S173" si="173">((Q162-M162)/M162)</f>
        <v>3.6646307606885066E-2</v>
      </c>
      <c r="T162" s="83">
        <v>2802555000</v>
      </c>
      <c r="U162" s="82">
        <v>18.91</v>
      </c>
      <c r="V162" s="26">
        <f t="shared" ref="V162:V173" si="174">((T162-P162)/P162)</f>
        <v>0</v>
      </c>
      <c r="W162" s="26">
        <f t="shared" ref="W162:W173" si="175">((U162-Q162)/Q162)</f>
        <v>1.2854847348687649E-2</v>
      </c>
      <c r="X162" s="83">
        <v>2804074000</v>
      </c>
      <c r="Y162" s="82">
        <v>19.3</v>
      </c>
      <c r="Z162" s="26">
        <f t="shared" ref="Z162:Z173" si="176">((X162-T162)/T162)</f>
        <v>5.4200542005420054E-4</v>
      </c>
      <c r="AA162" s="26">
        <f t="shared" ref="AA162:AA173" si="177">((Y162-U162)/U162)</f>
        <v>2.0624008461131705E-2</v>
      </c>
      <c r="AB162" s="83">
        <v>3009547360.1399999</v>
      </c>
      <c r="AC162" s="82">
        <v>19.93</v>
      </c>
      <c r="AD162" s="26">
        <f t="shared" ref="AD162:AD173" si="178">((AB162-X162)/X162)</f>
        <v>7.3276725271872234E-2</v>
      </c>
      <c r="AE162" s="26">
        <f t="shared" ref="AE162:AE173" si="179">((AC162-Y162)/Y162)</f>
        <v>3.2642487046632071E-2</v>
      </c>
      <c r="AF162" s="83">
        <v>3085089000</v>
      </c>
      <c r="AG162" s="82">
        <v>21.05</v>
      </c>
      <c r="AH162" s="26">
        <f t="shared" ref="AH162:AH173" si="180">((AF162-AB162)/AB162)</f>
        <v>2.5100664924072185E-2</v>
      </c>
      <c r="AI162" s="26">
        <f t="shared" ref="AI162:AI173" si="181">((AG162-AC162)/AC162)</f>
        <v>5.6196688409433065E-2</v>
      </c>
      <c r="AJ162" s="27">
        <f t="shared" ref="AJ162" si="182">AVERAGE(F162,J162,N162,R162,V162,Z162,AD162,AH162)</f>
        <v>1.421770447846527E-2</v>
      </c>
      <c r="AK162" s="27">
        <f t="shared" ref="AK162" si="183">AVERAGE(G162,K162,O162,S162,W162,AA162,AE162,AI162)</f>
        <v>1.4368160857280189E-2</v>
      </c>
      <c r="AL162" s="28">
        <f t="shared" ref="AL162" si="184">((AF162-D162)/D162)</f>
        <v>0.12114195026264243</v>
      </c>
      <c r="AM162" s="28">
        <f t="shared" ref="AM162" si="185">((AG162-E162)/E162)</f>
        <v>0.12929184549356224</v>
      </c>
      <c r="AN162" s="29">
        <f t="shared" ref="AN162" si="186">STDEV(F162,J162,N162,R162,V162,Z162,AD162,AH162)</f>
        <v>2.601703124828849E-2</v>
      </c>
      <c r="AO162" s="87">
        <f t="shared" ref="AO162" si="187">STDEV(G162,K162,O162,S162,W162,AA162,AE162,AI162)</f>
        <v>2.802447078904749E-2</v>
      </c>
    </row>
    <row r="163" spans="1:41">
      <c r="A163" s="236" t="s">
        <v>67</v>
      </c>
      <c r="B163" s="83">
        <v>344781074.32999998</v>
      </c>
      <c r="C163" s="82">
        <v>4.3899999999999997</v>
      </c>
      <c r="D163" s="83">
        <v>342389929.19</v>
      </c>
      <c r="E163" s="82">
        <v>4.3600000000000003</v>
      </c>
      <c r="F163" s="26">
        <f t="shared" si="166"/>
        <v>-6.9352563641917053E-3</v>
      </c>
      <c r="G163" s="26">
        <f t="shared" si="167"/>
        <v>-6.833712984054525E-3</v>
      </c>
      <c r="H163" s="83">
        <v>349337191.30000001</v>
      </c>
      <c r="I163" s="82">
        <v>4.1399999999999997</v>
      </c>
      <c r="J163" s="26">
        <f t="shared" si="168"/>
        <v>2.029049781468549E-2</v>
      </c>
      <c r="K163" s="26">
        <f t="shared" si="169"/>
        <v>-5.0458715596330417E-2</v>
      </c>
      <c r="L163" s="83">
        <v>335930706.36000001</v>
      </c>
      <c r="M163" s="82">
        <v>4.21</v>
      </c>
      <c r="N163" s="26">
        <f t="shared" si="170"/>
        <v>-3.8376918558570887E-2</v>
      </c>
      <c r="O163" s="26">
        <f t="shared" si="171"/>
        <v>1.6908212560386545E-2</v>
      </c>
      <c r="P163" s="83">
        <v>374046407.26999998</v>
      </c>
      <c r="Q163" s="82">
        <v>4.4400000000000004</v>
      </c>
      <c r="R163" s="26">
        <f t="shared" si="172"/>
        <v>0.11346298563476151</v>
      </c>
      <c r="S163" s="26">
        <f t="shared" si="173"/>
        <v>5.4631828978622426E-2</v>
      </c>
      <c r="T163" s="83">
        <v>376602533.06</v>
      </c>
      <c r="U163" s="82">
        <v>4.46</v>
      </c>
      <c r="V163" s="26">
        <f t="shared" si="174"/>
        <v>6.8337129840547271E-3</v>
      </c>
      <c r="W163" s="26">
        <f t="shared" si="175"/>
        <v>4.5045045045044082E-3</v>
      </c>
      <c r="X163" s="83">
        <v>369786197.62</v>
      </c>
      <c r="Y163" s="82">
        <v>4.4000000000000004</v>
      </c>
      <c r="Z163" s="26">
        <f t="shared" si="176"/>
        <v>-1.8099547511312212E-2</v>
      </c>
      <c r="AA163" s="26">
        <f t="shared" si="177"/>
        <v>-1.345291479820619E-2</v>
      </c>
      <c r="AB163" s="83">
        <v>359885485.06</v>
      </c>
      <c r="AC163" s="82">
        <v>4.3099999999999996</v>
      </c>
      <c r="AD163" s="26">
        <f t="shared" si="178"/>
        <v>-2.6774153886008966E-2</v>
      </c>
      <c r="AE163" s="26">
        <f t="shared" si="179"/>
        <v>-2.0454545454545621E-2</v>
      </c>
      <c r="AF163" s="83">
        <v>371490281.48000002</v>
      </c>
      <c r="AG163" s="82">
        <v>4.41</v>
      </c>
      <c r="AH163" s="26">
        <f t="shared" si="180"/>
        <v>3.2245802906069605E-2</v>
      </c>
      <c r="AI163" s="26">
        <f t="shared" si="181"/>
        <v>2.3201856148492007E-2</v>
      </c>
      <c r="AJ163" s="27">
        <f t="shared" ref="AJ163:AJ175" si="188">AVERAGE(F163,J163,N163,R163,V163,Z163,AD163,AH163)</f>
        <v>1.0330890377435946E-2</v>
      </c>
      <c r="AK163" s="27">
        <f t="shared" ref="AK163:AK173" si="189">AVERAGE(G163,K163,O163,S163,W163,AA163,AE163,AI163)</f>
        <v>1.0058141698585799E-3</v>
      </c>
      <c r="AL163" s="28">
        <f t="shared" ref="AL163:AL175" si="190">((AF163-D163)/D163)</f>
        <v>8.4991846456592399E-2</v>
      </c>
      <c r="AM163" s="28">
        <f t="shared" ref="AM163:AM173" si="191">((AG163-E163)/E163)</f>
        <v>1.146788990825684E-2</v>
      </c>
      <c r="AN163" s="29">
        <f t="shared" ref="AN163:AN175" si="192">STDEV(F163,J163,N163,R163,V163,Z163,AD163,AH163)</f>
        <v>4.7933825033382921E-2</v>
      </c>
      <c r="AO163" s="87">
        <f t="shared" ref="AO163:AO173" si="193">STDEV(G163,K163,O163,S163,W163,AA163,AE163,AI163)</f>
        <v>3.1652575478710906E-2</v>
      </c>
    </row>
    <row r="164" spans="1:41">
      <c r="A164" s="236" t="s">
        <v>56</v>
      </c>
      <c r="B164" s="83">
        <v>127217050.73</v>
      </c>
      <c r="C164" s="82">
        <v>5.76</v>
      </c>
      <c r="D164" s="83">
        <v>125592995.04000001</v>
      </c>
      <c r="E164" s="82">
        <v>5.7</v>
      </c>
      <c r="F164" s="26">
        <f t="shared" si="166"/>
        <v>-1.2766022169833378E-2</v>
      </c>
      <c r="G164" s="26">
        <f t="shared" si="167"/>
        <v>-1.0416666666666598E-2</v>
      </c>
      <c r="H164" s="83">
        <v>142530748.80000001</v>
      </c>
      <c r="I164" s="82">
        <v>5.59</v>
      </c>
      <c r="J164" s="26">
        <f t="shared" si="168"/>
        <v>0.134862248922446</v>
      </c>
      <c r="K164" s="26">
        <f t="shared" si="169"/>
        <v>-1.9298245614035144E-2</v>
      </c>
      <c r="L164" s="83">
        <v>122578819.19</v>
      </c>
      <c r="M164" s="82">
        <v>5.57</v>
      </c>
      <c r="N164" s="26">
        <f t="shared" si="170"/>
        <v>-0.1399833353713498</v>
      </c>
      <c r="O164" s="26">
        <f t="shared" si="171"/>
        <v>-3.5778175313058271E-3</v>
      </c>
      <c r="P164" s="83">
        <v>144328433.91999999</v>
      </c>
      <c r="Q164" s="82">
        <v>5.68</v>
      </c>
      <c r="R164" s="26">
        <f t="shared" si="172"/>
        <v>0.17743371060123841</v>
      </c>
      <c r="S164" s="26">
        <f t="shared" si="173"/>
        <v>1.9748653500897564E-2</v>
      </c>
      <c r="T164" s="83">
        <v>149464677.12</v>
      </c>
      <c r="U164" s="82">
        <v>5.86</v>
      </c>
      <c r="V164" s="26">
        <f t="shared" si="174"/>
        <v>3.5587188612099772E-2</v>
      </c>
      <c r="W164" s="26">
        <f t="shared" si="175"/>
        <v>3.1690140845070533E-2</v>
      </c>
      <c r="X164" s="83">
        <v>158709914.88</v>
      </c>
      <c r="Y164" s="82">
        <v>6.23</v>
      </c>
      <c r="Z164" s="26">
        <f t="shared" si="176"/>
        <v>6.1855670103092716E-2</v>
      </c>
      <c r="AA164" s="26">
        <f t="shared" si="177"/>
        <v>6.3139931740614344E-2</v>
      </c>
      <c r="AB164" s="83">
        <v>147642932.06999999</v>
      </c>
      <c r="AC164" s="82">
        <v>6.58</v>
      </c>
      <c r="AD164" s="26">
        <f t="shared" si="178"/>
        <v>-6.9730884918990155E-2</v>
      </c>
      <c r="AE164" s="26">
        <f t="shared" si="179"/>
        <v>5.6179775280898812E-2</v>
      </c>
      <c r="AF164" s="83">
        <v>179511699.84</v>
      </c>
      <c r="AG164" s="82">
        <v>7.04</v>
      </c>
      <c r="AH164" s="26">
        <f t="shared" si="180"/>
        <v>0.21585027690245606</v>
      </c>
      <c r="AI164" s="26">
        <f t="shared" si="181"/>
        <v>6.9908814589665649E-2</v>
      </c>
      <c r="AJ164" s="27">
        <f t="shared" si="188"/>
        <v>5.0388606585144956E-2</v>
      </c>
      <c r="AK164" s="27">
        <f t="shared" si="189"/>
        <v>2.5921823268142415E-2</v>
      </c>
      <c r="AL164" s="28">
        <f t="shared" si="190"/>
        <v>0.42931299458881028</v>
      </c>
      <c r="AM164" s="28">
        <f t="shared" si="191"/>
        <v>0.2350877192982456</v>
      </c>
      <c r="AN164" s="29">
        <f t="shared" si="192"/>
        <v>0.12286058895279896</v>
      </c>
      <c r="AO164" s="87">
        <f t="shared" si="193"/>
        <v>3.4933687106912824E-2</v>
      </c>
    </row>
    <row r="165" spans="1:41">
      <c r="A165" s="236" t="s">
        <v>57</v>
      </c>
      <c r="B165" s="83">
        <v>214362815.84999999</v>
      </c>
      <c r="C165" s="82">
        <v>21.07</v>
      </c>
      <c r="D165" s="83">
        <v>214214008.99000001</v>
      </c>
      <c r="E165" s="82">
        <v>21.07</v>
      </c>
      <c r="F165" s="26">
        <f t="shared" si="166"/>
        <v>-6.9418224149524069E-4</v>
      </c>
      <c r="G165" s="26">
        <f t="shared" si="167"/>
        <v>0</v>
      </c>
      <c r="H165" s="83">
        <v>222846491.91</v>
      </c>
      <c r="I165" s="82">
        <v>21.25</v>
      </c>
      <c r="J165" s="26">
        <f t="shared" si="168"/>
        <v>4.0298405135599562E-2</v>
      </c>
      <c r="K165" s="26">
        <f t="shared" si="169"/>
        <v>8.5429520645467355E-3</v>
      </c>
      <c r="L165" s="83">
        <v>211213646.93000001</v>
      </c>
      <c r="M165" s="82">
        <v>21.16</v>
      </c>
      <c r="N165" s="26">
        <f t="shared" si="170"/>
        <v>-5.2201158206690967E-2</v>
      </c>
      <c r="O165" s="26">
        <f t="shared" si="171"/>
        <v>-4.2352941176470524E-3</v>
      </c>
      <c r="P165" s="83">
        <v>221688574.38</v>
      </c>
      <c r="Q165" s="82">
        <v>21.49</v>
      </c>
      <c r="R165" s="26">
        <f t="shared" si="172"/>
        <v>4.9593989793053322E-2</v>
      </c>
      <c r="S165" s="26">
        <f t="shared" si="173"/>
        <v>1.5595463137996139E-2</v>
      </c>
      <c r="T165" s="83">
        <v>228951875.25</v>
      </c>
      <c r="U165" s="82">
        <v>21.84</v>
      </c>
      <c r="V165" s="26">
        <f t="shared" si="174"/>
        <v>3.2763532763532784E-2</v>
      </c>
      <c r="W165" s="26">
        <f t="shared" si="175"/>
        <v>1.6286644951140131E-2</v>
      </c>
      <c r="X165" s="83">
        <v>228951875.25</v>
      </c>
      <c r="Y165" s="82">
        <v>21.95</v>
      </c>
      <c r="Z165" s="26">
        <f t="shared" si="176"/>
        <v>0</v>
      </c>
      <c r="AA165" s="26">
        <f t="shared" si="177"/>
        <v>5.0366300366300109E-3</v>
      </c>
      <c r="AB165" s="83">
        <v>228026586.02000001</v>
      </c>
      <c r="AC165" s="82">
        <v>22.66</v>
      </c>
      <c r="AD165" s="26">
        <f t="shared" si="178"/>
        <v>-4.0414136332783289E-3</v>
      </c>
      <c r="AE165" s="26">
        <f t="shared" si="179"/>
        <v>3.2346241457858811E-2</v>
      </c>
      <c r="AF165" s="83">
        <v>243057416.06999999</v>
      </c>
      <c r="AG165" s="82">
        <v>23.18</v>
      </c>
      <c r="AH165" s="26">
        <f t="shared" si="180"/>
        <v>6.5917006926032917E-2</v>
      </c>
      <c r="AI165" s="26">
        <f t="shared" si="181"/>
        <v>2.29479258605472E-2</v>
      </c>
      <c r="AJ165" s="27">
        <f t="shared" si="188"/>
        <v>1.6454522567094256E-2</v>
      </c>
      <c r="AK165" s="27">
        <f t="shared" si="189"/>
        <v>1.2065070423883996E-2</v>
      </c>
      <c r="AL165" s="28">
        <f t="shared" si="190"/>
        <v>0.13464762279551221</v>
      </c>
      <c r="AM165" s="28">
        <f t="shared" si="191"/>
        <v>0.10014238253440909</v>
      </c>
      <c r="AN165" s="29">
        <f t="shared" si="192"/>
        <v>3.7943174596590912E-2</v>
      </c>
      <c r="AO165" s="87">
        <f t="shared" si="193"/>
        <v>1.2148603127838721E-2</v>
      </c>
    </row>
    <row r="166" spans="1:41">
      <c r="A166" s="236" t="s">
        <v>101</v>
      </c>
      <c r="B166" s="83">
        <v>599377450</v>
      </c>
      <c r="C166" s="82">
        <v>171.26</v>
      </c>
      <c r="D166" s="83">
        <v>597948196.39999998</v>
      </c>
      <c r="E166" s="82">
        <v>170.85</v>
      </c>
      <c r="F166" s="26">
        <f t="shared" si="166"/>
        <v>-2.384563516695571E-3</v>
      </c>
      <c r="G166" s="26">
        <f t="shared" si="167"/>
        <v>-2.3940207871073023E-3</v>
      </c>
      <c r="H166" s="83">
        <v>690095974.76999998</v>
      </c>
      <c r="I166" s="82">
        <v>171.64</v>
      </c>
      <c r="J166" s="26">
        <f t="shared" si="168"/>
        <v>0.15410662482934787</v>
      </c>
      <c r="K166" s="26">
        <f t="shared" si="169"/>
        <v>4.6239391278899153E-3</v>
      </c>
      <c r="L166" s="83">
        <v>591836504.50999999</v>
      </c>
      <c r="M166" s="82">
        <v>169.12</v>
      </c>
      <c r="N166" s="26">
        <f t="shared" si="170"/>
        <v>-0.1423852244504811</v>
      </c>
      <c r="O166" s="26">
        <f t="shared" si="171"/>
        <v>-1.4681892332789454E-2</v>
      </c>
      <c r="P166" s="83">
        <v>690095974.76999998</v>
      </c>
      <c r="Q166" s="82">
        <v>169.15</v>
      </c>
      <c r="R166" s="26">
        <f t="shared" si="172"/>
        <v>0.16602468673565868</v>
      </c>
      <c r="S166" s="26">
        <f t="shared" si="173"/>
        <v>1.773888363292404E-4</v>
      </c>
      <c r="T166" s="83">
        <v>690095974.76999998</v>
      </c>
      <c r="U166" s="82">
        <v>168.67</v>
      </c>
      <c r="V166" s="26">
        <f t="shared" si="174"/>
        <v>0</v>
      </c>
      <c r="W166" s="26">
        <f t="shared" si="175"/>
        <v>-2.8377180017736814E-3</v>
      </c>
      <c r="X166" s="83">
        <v>706536051.29999995</v>
      </c>
      <c r="Y166" s="82">
        <v>168.84</v>
      </c>
      <c r="Z166" s="26">
        <f t="shared" si="176"/>
        <v>2.3822884252410303E-2</v>
      </c>
      <c r="AA166" s="26">
        <f t="shared" si="177"/>
        <v>1.007885219659785E-3</v>
      </c>
      <c r="AB166" s="83">
        <v>589340587.96000004</v>
      </c>
      <c r="AC166" s="82">
        <v>168.41</v>
      </c>
      <c r="AD166" s="26">
        <f t="shared" si="178"/>
        <v>-0.16587329567169948</v>
      </c>
      <c r="AE166" s="26">
        <f t="shared" si="179"/>
        <v>-2.5467898602227362E-3</v>
      </c>
      <c r="AF166" s="83">
        <v>690201585.53999996</v>
      </c>
      <c r="AG166" s="82">
        <v>154.4</v>
      </c>
      <c r="AH166" s="26">
        <f t="shared" si="180"/>
        <v>0.17114211992275952</v>
      </c>
      <c r="AI166" s="26">
        <f t="shared" si="181"/>
        <v>-8.3189834332878049E-2</v>
      </c>
      <c r="AJ166" s="27">
        <f t="shared" si="188"/>
        <v>2.5556654012662525E-2</v>
      </c>
      <c r="AK166" s="27">
        <f t="shared" si="189"/>
        <v>-1.2480130266361536E-2</v>
      </c>
      <c r="AL166" s="28">
        <f t="shared" si="190"/>
        <v>0.1542832467685657</v>
      </c>
      <c r="AM166" s="28">
        <f t="shared" si="191"/>
        <v>-9.6283289435176986E-2</v>
      </c>
      <c r="AN166" s="29">
        <f t="shared" si="192"/>
        <v>0.13295447740546035</v>
      </c>
      <c r="AO166" s="87">
        <f t="shared" si="193"/>
        <v>2.9112529254436657E-2</v>
      </c>
    </row>
    <row r="167" spans="1:41">
      <c r="A167" s="236" t="s">
        <v>37</v>
      </c>
      <c r="B167" s="83">
        <v>505382800</v>
      </c>
      <c r="C167" s="82">
        <v>8840</v>
      </c>
      <c r="D167" s="83">
        <v>505382800</v>
      </c>
      <c r="E167" s="82">
        <v>8840</v>
      </c>
      <c r="F167" s="26">
        <f t="shared" si="166"/>
        <v>0</v>
      </c>
      <c r="G167" s="26">
        <f t="shared" si="167"/>
        <v>0</v>
      </c>
      <c r="H167" s="83">
        <v>485939283</v>
      </c>
      <c r="I167" s="82">
        <v>8499.9</v>
      </c>
      <c r="J167" s="26">
        <f t="shared" si="168"/>
        <v>-3.8472850678733031E-2</v>
      </c>
      <c r="K167" s="26">
        <f t="shared" si="169"/>
        <v>-3.8472850678733073E-2</v>
      </c>
      <c r="L167" s="83">
        <v>485939283</v>
      </c>
      <c r="M167" s="82">
        <v>8499.9</v>
      </c>
      <c r="N167" s="26">
        <f t="shared" si="170"/>
        <v>0</v>
      </c>
      <c r="O167" s="26">
        <f t="shared" si="171"/>
        <v>0</v>
      </c>
      <c r="P167" s="83">
        <v>483080783</v>
      </c>
      <c r="Q167" s="82">
        <v>8449.9</v>
      </c>
      <c r="R167" s="26">
        <f t="shared" si="172"/>
        <v>-5.8824221461428955E-3</v>
      </c>
      <c r="S167" s="26">
        <f t="shared" si="173"/>
        <v>-5.8824221461428964E-3</v>
      </c>
      <c r="T167" s="83">
        <v>500237500</v>
      </c>
      <c r="U167" s="82">
        <v>8750</v>
      </c>
      <c r="V167" s="26">
        <f t="shared" si="174"/>
        <v>3.5515213197789323E-2</v>
      </c>
      <c r="W167" s="26">
        <f t="shared" si="175"/>
        <v>3.5515213197789365E-2</v>
      </c>
      <c r="X167" s="83">
        <v>500236356.60000002</v>
      </c>
      <c r="Y167" s="82">
        <v>8749.98</v>
      </c>
      <c r="Z167" s="26">
        <f t="shared" si="176"/>
        <v>-2.2857142856666247E-6</v>
      </c>
      <c r="AA167" s="26">
        <f t="shared" si="177"/>
        <v>-2.2857142857641779E-6</v>
      </c>
      <c r="AB167" s="83">
        <v>500237500</v>
      </c>
      <c r="AC167" s="82">
        <v>8750</v>
      </c>
      <c r="AD167" s="26">
        <f t="shared" si="178"/>
        <v>2.285719510168362E-6</v>
      </c>
      <c r="AE167" s="26">
        <f t="shared" si="179"/>
        <v>2.2857195102659156E-6</v>
      </c>
      <c r="AF167" s="83">
        <v>500180330</v>
      </c>
      <c r="AG167" s="82">
        <v>8749</v>
      </c>
      <c r="AH167" s="26">
        <f t="shared" si="180"/>
        <v>-1.1428571428571428E-4</v>
      </c>
      <c r="AI167" s="26">
        <f t="shared" si="181"/>
        <v>-1.1428571428571428E-4</v>
      </c>
      <c r="AJ167" s="27">
        <f t="shared" si="188"/>
        <v>-1.1192931670184769E-3</v>
      </c>
      <c r="AK167" s="27">
        <f t="shared" si="189"/>
        <v>-1.1192931670184767E-3</v>
      </c>
      <c r="AL167" s="28">
        <f t="shared" si="190"/>
        <v>-1.0294117647058823E-2</v>
      </c>
      <c r="AM167" s="28">
        <f t="shared" si="191"/>
        <v>-1.0294117647058823E-2</v>
      </c>
      <c r="AN167" s="29">
        <f t="shared" si="192"/>
        <v>1.9878502502745338E-2</v>
      </c>
      <c r="AO167" s="87">
        <f t="shared" si="193"/>
        <v>1.9878502502745362E-2</v>
      </c>
    </row>
    <row r="168" spans="1:41">
      <c r="A168" s="236" t="s">
        <v>52</v>
      </c>
      <c r="B168" s="83">
        <v>476974395.27999997</v>
      </c>
      <c r="C168" s="82">
        <v>14.28</v>
      </c>
      <c r="D168" s="83">
        <v>472790112.95999998</v>
      </c>
      <c r="E168" s="82">
        <v>14.16</v>
      </c>
      <c r="F168" s="26">
        <f t="shared" si="166"/>
        <v>-8.7725512342097071E-3</v>
      </c>
      <c r="G168" s="26">
        <f t="shared" si="167"/>
        <v>-8.403361344537761E-3</v>
      </c>
      <c r="H168" s="83">
        <v>479051753.56999999</v>
      </c>
      <c r="I168" s="82">
        <v>14.34</v>
      </c>
      <c r="J168" s="26">
        <f t="shared" si="168"/>
        <v>1.3244017669484928E-2</v>
      </c>
      <c r="K168" s="26">
        <f t="shared" si="169"/>
        <v>1.2711864406779641E-2</v>
      </c>
      <c r="L168" s="83">
        <v>472584731.38</v>
      </c>
      <c r="M168" s="82">
        <v>14.15</v>
      </c>
      <c r="N168" s="26">
        <f t="shared" si="170"/>
        <v>-1.3499631598895763E-2</v>
      </c>
      <c r="O168" s="26">
        <f t="shared" si="171"/>
        <v>-1.3249651324965098E-2</v>
      </c>
      <c r="P168" s="83">
        <v>481211044.82999998</v>
      </c>
      <c r="Q168" s="82">
        <v>14.41</v>
      </c>
      <c r="R168" s="26">
        <f t="shared" si="172"/>
        <v>1.8253474725707267E-2</v>
      </c>
      <c r="S168" s="26">
        <f t="shared" si="173"/>
        <v>1.8374558303886911E-2</v>
      </c>
      <c r="T168" s="83">
        <v>484807913.77999997</v>
      </c>
      <c r="U168" s="82">
        <v>14.52</v>
      </c>
      <c r="V168" s="26">
        <f t="shared" si="174"/>
        <v>7.4746184416250739E-3</v>
      </c>
      <c r="W168" s="26">
        <f t="shared" si="175"/>
        <v>7.6335877862595027E-3</v>
      </c>
      <c r="X168" s="83">
        <v>496392603.89999998</v>
      </c>
      <c r="Y168" s="82">
        <v>14.86</v>
      </c>
      <c r="Z168" s="26">
        <f t="shared" si="176"/>
        <v>2.3895422889604476E-2</v>
      </c>
      <c r="AA168" s="26">
        <f t="shared" si="177"/>
        <v>2.3415977961432497E-2</v>
      </c>
      <c r="AB168" s="83">
        <v>512951433.57999998</v>
      </c>
      <c r="AC168" s="82">
        <v>15.36</v>
      </c>
      <c r="AD168" s="26">
        <f t="shared" si="178"/>
        <v>3.3358332799285302E-2</v>
      </c>
      <c r="AE168" s="26">
        <f t="shared" si="179"/>
        <v>3.3647375504710635E-2</v>
      </c>
      <c r="AF168" s="83">
        <v>549003908.25999999</v>
      </c>
      <c r="AG168" s="82">
        <v>16.440000000000001</v>
      </c>
      <c r="AH168" s="26">
        <f t="shared" si="180"/>
        <v>7.0284382340803531E-2</v>
      </c>
      <c r="AI168" s="26">
        <f t="shared" si="181"/>
        <v>7.0312500000000125E-2</v>
      </c>
      <c r="AJ168" s="27">
        <f t="shared" si="188"/>
        <v>1.8029758254175639E-2</v>
      </c>
      <c r="AK168" s="27">
        <f t="shared" si="189"/>
        <v>1.8055356411695804E-2</v>
      </c>
      <c r="AL168" s="28">
        <f t="shared" si="190"/>
        <v>0.16120006153015307</v>
      </c>
      <c r="AM168" s="28">
        <f t="shared" si="191"/>
        <v>0.16101694915254244</v>
      </c>
      <c r="AN168" s="29">
        <f t="shared" si="192"/>
        <v>2.6313352163382563E-2</v>
      </c>
      <c r="AO168" s="87">
        <f t="shared" si="193"/>
        <v>2.6240621974984384E-2</v>
      </c>
    </row>
    <row r="169" spans="1:41">
      <c r="A169" s="236" t="s">
        <v>45</v>
      </c>
      <c r="B169" s="83">
        <v>482875789.11000001</v>
      </c>
      <c r="C169" s="82">
        <v>66.05</v>
      </c>
      <c r="D169" s="83">
        <v>482710156.68000001</v>
      </c>
      <c r="E169" s="82">
        <v>60</v>
      </c>
      <c r="F169" s="26">
        <f t="shared" si="166"/>
        <v>-3.4301249666148778E-4</v>
      </c>
      <c r="G169" s="26">
        <f t="shared" si="167"/>
        <v>-9.1597274791824335E-2</v>
      </c>
      <c r="H169" s="83">
        <v>479020499.14999998</v>
      </c>
      <c r="I169" s="82">
        <v>60</v>
      </c>
      <c r="J169" s="26">
        <f t="shared" si="168"/>
        <v>-7.6436293683499025E-3</v>
      </c>
      <c r="K169" s="26">
        <f t="shared" si="169"/>
        <v>0</v>
      </c>
      <c r="L169" s="83">
        <v>480606746.07999998</v>
      </c>
      <c r="M169" s="82">
        <v>60.8</v>
      </c>
      <c r="N169" s="26">
        <f t="shared" si="170"/>
        <v>3.3114385142488266E-3</v>
      </c>
      <c r="O169" s="26">
        <f t="shared" si="171"/>
        <v>1.3333333333333286E-2</v>
      </c>
      <c r="P169" s="83">
        <v>481068184.07999998</v>
      </c>
      <c r="Q169" s="82">
        <v>55</v>
      </c>
      <c r="R169" s="26">
        <f t="shared" si="172"/>
        <v>9.6011552847240049E-4</v>
      </c>
      <c r="S169" s="26">
        <f t="shared" si="173"/>
        <v>-9.5394736842105227E-2</v>
      </c>
      <c r="T169" s="83">
        <v>489486916.11000001</v>
      </c>
      <c r="U169" s="82">
        <v>55</v>
      </c>
      <c r="V169" s="26">
        <f t="shared" si="174"/>
        <v>1.7500080671724542E-2</v>
      </c>
      <c r="W169" s="26">
        <f t="shared" si="175"/>
        <v>0</v>
      </c>
      <c r="X169" s="83">
        <v>499563685.69999999</v>
      </c>
      <c r="Y169" s="82">
        <v>55</v>
      </c>
      <c r="Z169" s="26">
        <f t="shared" si="176"/>
        <v>2.0586392114586103E-2</v>
      </c>
      <c r="AA169" s="26">
        <f t="shared" si="177"/>
        <v>0</v>
      </c>
      <c r="AB169" s="83">
        <v>515521425.13</v>
      </c>
      <c r="AC169" s="82">
        <v>55</v>
      </c>
      <c r="AD169" s="26">
        <f t="shared" si="178"/>
        <v>3.1943353543882315E-2</v>
      </c>
      <c r="AE169" s="26">
        <f t="shared" si="179"/>
        <v>0</v>
      </c>
      <c r="AF169" s="83">
        <v>544115614.13</v>
      </c>
      <c r="AG169" s="82">
        <v>60</v>
      </c>
      <c r="AH169" s="26">
        <f t="shared" si="180"/>
        <v>5.546653854937135E-2</v>
      </c>
      <c r="AI169" s="26">
        <f t="shared" si="181"/>
        <v>9.0909090909090912E-2</v>
      </c>
      <c r="AJ169" s="27">
        <f t="shared" si="188"/>
        <v>1.5222659632159267E-2</v>
      </c>
      <c r="AK169" s="27">
        <f t="shared" si="189"/>
        <v>-1.0343698423938171E-2</v>
      </c>
      <c r="AL169" s="28">
        <f t="shared" si="190"/>
        <v>0.12720978956054393</v>
      </c>
      <c r="AM169" s="28">
        <f t="shared" si="191"/>
        <v>0</v>
      </c>
      <c r="AN169" s="29">
        <f t="shared" si="192"/>
        <v>2.0851729432328964E-2</v>
      </c>
      <c r="AO169" s="87">
        <f t="shared" si="193"/>
        <v>5.9852819932941184E-2</v>
      </c>
    </row>
    <row r="170" spans="1:41">
      <c r="A170" s="236" t="s">
        <v>103</v>
      </c>
      <c r="B170" s="83">
        <v>743304340</v>
      </c>
      <c r="C170" s="82">
        <v>53.9</v>
      </c>
      <c r="D170" s="83">
        <v>745409037.45000005</v>
      </c>
      <c r="E170" s="82">
        <v>53.9</v>
      </c>
      <c r="F170" s="26">
        <f t="shared" si="166"/>
        <v>2.8315419899203704E-3</v>
      </c>
      <c r="G170" s="26">
        <f t="shared" si="167"/>
        <v>0</v>
      </c>
      <c r="H170" s="83">
        <v>730458971.88999999</v>
      </c>
      <c r="I170" s="82">
        <v>53.9</v>
      </c>
      <c r="J170" s="26">
        <f t="shared" si="168"/>
        <v>-2.0056190371857237E-2</v>
      </c>
      <c r="K170" s="26">
        <f t="shared" si="169"/>
        <v>0</v>
      </c>
      <c r="L170" s="83">
        <v>734124159.88999999</v>
      </c>
      <c r="M170" s="82">
        <v>53.9</v>
      </c>
      <c r="N170" s="26">
        <f t="shared" si="170"/>
        <v>5.01765073884525E-3</v>
      </c>
      <c r="O170" s="26">
        <f t="shared" si="171"/>
        <v>0</v>
      </c>
      <c r="P170" s="83">
        <v>752437219.47000003</v>
      </c>
      <c r="Q170" s="82">
        <v>53.9</v>
      </c>
      <c r="R170" s="26">
        <f t="shared" si="172"/>
        <v>2.4945452800169448E-2</v>
      </c>
      <c r="S170" s="26">
        <f t="shared" si="173"/>
        <v>0</v>
      </c>
      <c r="T170" s="83">
        <v>767863315.74000001</v>
      </c>
      <c r="U170" s="82">
        <v>53.9</v>
      </c>
      <c r="V170" s="26">
        <f t="shared" si="174"/>
        <v>2.0501506133449615E-2</v>
      </c>
      <c r="W170" s="26">
        <f t="shared" si="175"/>
        <v>0</v>
      </c>
      <c r="X170" s="83">
        <v>791072209.92999995</v>
      </c>
      <c r="Y170" s="82">
        <v>53.9</v>
      </c>
      <c r="Z170" s="26">
        <f t="shared" si="176"/>
        <v>3.022529363527833E-2</v>
      </c>
      <c r="AA170" s="26">
        <f t="shared" si="177"/>
        <v>0</v>
      </c>
      <c r="AB170" s="83">
        <v>813123924.38999999</v>
      </c>
      <c r="AC170" s="82">
        <v>53.9</v>
      </c>
      <c r="AD170" s="26">
        <f t="shared" si="178"/>
        <v>2.7875728894523222E-2</v>
      </c>
      <c r="AE170" s="26">
        <f t="shared" si="179"/>
        <v>0</v>
      </c>
      <c r="AF170" s="83">
        <v>853716930.71000004</v>
      </c>
      <c r="AG170" s="82">
        <v>53.9</v>
      </c>
      <c r="AH170" s="26">
        <f t="shared" si="180"/>
        <v>4.9922287491974422E-2</v>
      </c>
      <c r="AI170" s="26">
        <f t="shared" si="181"/>
        <v>0</v>
      </c>
      <c r="AJ170" s="27">
        <f t="shared" si="188"/>
        <v>1.7657908914037929E-2</v>
      </c>
      <c r="AK170" s="27">
        <f t="shared" si="189"/>
        <v>0</v>
      </c>
      <c r="AL170" s="28">
        <f t="shared" si="190"/>
        <v>0.14529994649718073</v>
      </c>
      <c r="AM170" s="28">
        <f t="shared" si="191"/>
        <v>0</v>
      </c>
      <c r="AN170" s="29">
        <f t="shared" si="192"/>
        <v>2.1268615502642342E-2</v>
      </c>
      <c r="AO170" s="87">
        <f t="shared" si="193"/>
        <v>0</v>
      </c>
    </row>
    <row r="171" spans="1:41">
      <c r="A171" s="236" t="s">
        <v>155</v>
      </c>
      <c r="B171" s="82">
        <v>566873810.15999997</v>
      </c>
      <c r="C171" s="82">
        <v>127.57</v>
      </c>
      <c r="D171" s="82">
        <v>561026846</v>
      </c>
      <c r="E171" s="82">
        <v>126.26</v>
      </c>
      <c r="F171" s="26">
        <f t="shared" si="166"/>
        <v>-1.0314401644961623E-2</v>
      </c>
      <c r="G171" s="26">
        <f t="shared" si="167"/>
        <v>-1.026887199184752E-2</v>
      </c>
      <c r="H171" s="82">
        <v>556836195.88999999</v>
      </c>
      <c r="I171" s="82">
        <v>125.31477346461122</v>
      </c>
      <c r="J171" s="26">
        <f t="shared" si="168"/>
        <v>-7.4696070961281849E-3</v>
      </c>
      <c r="K171" s="26">
        <f t="shared" si="169"/>
        <v>-7.4863498763565964E-3</v>
      </c>
      <c r="L171" s="83">
        <v>556834492.85000002</v>
      </c>
      <c r="M171" s="82">
        <v>125.31</v>
      </c>
      <c r="N171" s="26">
        <f t="shared" si="170"/>
        <v>-3.0584218707978522E-6</v>
      </c>
      <c r="O171" s="26">
        <f t="shared" si="171"/>
        <v>-3.8091794600474549E-5</v>
      </c>
      <c r="P171" s="83">
        <v>573546114.15999985</v>
      </c>
      <c r="Q171" s="82">
        <v>129.07530418813994</v>
      </c>
      <c r="R171" s="26">
        <f t="shared" si="172"/>
        <v>3.0011828513830226E-2</v>
      </c>
      <c r="S171" s="26">
        <f t="shared" si="173"/>
        <v>3.0047914676721219E-2</v>
      </c>
      <c r="T171" s="83">
        <v>577746045.18028152</v>
      </c>
      <c r="U171" s="82">
        <v>130.91921814560595</v>
      </c>
      <c r="V171" s="26">
        <f t="shared" si="174"/>
        <v>7.322743396898047E-3</v>
      </c>
      <c r="W171" s="26">
        <f t="shared" si="175"/>
        <v>1.4285567398534493E-2</v>
      </c>
      <c r="X171" s="83">
        <v>595001220.0999999</v>
      </c>
      <c r="Y171" s="82">
        <v>133.9</v>
      </c>
      <c r="Z171" s="26">
        <f t="shared" si="176"/>
        <v>2.9866366137277549E-2</v>
      </c>
      <c r="AA171" s="26">
        <f t="shared" si="177"/>
        <v>2.2768100028514392E-2</v>
      </c>
      <c r="AB171" s="83">
        <v>618078759.57000005</v>
      </c>
      <c r="AC171" s="82">
        <v>139.1</v>
      </c>
      <c r="AD171" s="26">
        <f t="shared" si="178"/>
        <v>3.8785701088346641E-2</v>
      </c>
      <c r="AE171" s="26">
        <f t="shared" si="179"/>
        <v>3.8834951456310593E-2</v>
      </c>
      <c r="AF171" s="83">
        <v>648101442.69480205</v>
      </c>
      <c r="AG171" s="82">
        <v>146.92923916282211</v>
      </c>
      <c r="AH171" s="26">
        <f t="shared" si="180"/>
        <v>4.8574202979712322E-2</v>
      </c>
      <c r="AI171" s="26">
        <f t="shared" si="181"/>
        <v>5.6284968819713302E-2</v>
      </c>
      <c r="AJ171" s="27">
        <f t="shared" si="188"/>
        <v>1.7096721869138021E-2</v>
      </c>
      <c r="AK171" s="27">
        <f t="shared" si="189"/>
        <v>1.8053523589623678E-2</v>
      </c>
      <c r="AL171" s="28">
        <f t="shared" si="190"/>
        <v>0.15520575764889877</v>
      </c>
      <c r="AM171" s="28">
        <f t="shared" si="191"/>
        <v>0.16370377920815862</v>
      </c>
      <c r="AN171" s="29">
        <f t="shared" si="192"/>
        <v>2.2468755396034847E-2</v>
      </c>
      <c r="AO171" s="87">
        <f t="shared" si="193"/>
        <v>2.3468979727986009E-2</v>
      </c>
    </row>
    <row r="172" spans="1:41">
      <c r="A172" s="236" t="s">
        <v>203</v>
      </c>
      <c r="B172" s="83">
        <v>215820995.09</v>
      </c>
      <c r="C172" s="82">
        <v>22.59</v>
      </c>
      <c r="D172" s="83">
        <v>221353767.75999999</v>
      </c>
      <c r="E172" s="82">
        <v>22.18</v>
      </c>
      <c r="F172" s="26">
        <f t="shared" si="166"/>
        <v>2.5635933462788238E-2</v>
      </c>
      <c r="G172" s="26">
        <f t="shared" si="167"/>
        <v>-1.8149623727312977E-2</v>
      </c>
      <c r="H172" s="83">
        <v>212561426.66</v>
      </c>
      <c r="I172" s="82">
        <v>21.28</v>
      </c>
      <c r="J172" s="26">
        <f t="shared" si="168"/>
        <v>-3.9720765492155426E-2</v>
      </c>
      <c r="K172" s="26">
        <f t="shared" si="169"/>
        <v>-4.057709648331824E-2</v>
      </c>
      <c r="L172" s="83">
        <v>218206620.74000001</v>
      </c>
      <c r="M172" s="82">
        <v>21.17</v>
      </c>
      <c r="N172" s="26">
        <f t="shared" si="170"/>
        <v>2.6557942185012305E-2</v>
      </c>
      <c r="O172" s="26">
        <f t="shared" si="171"/>
        <v>-5.1691729323307999E-3</v>
      </c>
      <c r="P172" s="83">
        <v>238812820.49000001</v>
      </c>
      <c r="Q172" s="82">
        <v>22.58</v>
      </c>
      <c r="R172" s="26">
        <f t="shared" si="172"/>
        <v>9.4434347042810077E-2</v>
      </c>
      <c r="S172" s="26">
        <f t="shared" si="173"/>
        <v>6.6603684459140125E-2</v>
      </c>
      <c r="T172" s="83">
        <v>245580830.30000001</v>
      </c>
      <c r="U172" s="82">
        <v>22.38</v>
      </c>
      <c r="V172" s="26">
        <f t="shared" si="174"/>
        <v>2.8340228117206146E-2</v>
      </c>
      <c r="W172" s="26">
        <f t="shared" si="175"/>
        <v>-8.8573959255978437E-3</v>
      </c>
      <c r="X172" s="83">
        <v>247381113.94</v>
      </c>
      <c r="Y172" s="82">
        <v>23.12</v>
      </c>
      <c r="Z172" s="26">
        <f t="shared" si="176"/>
        <v>7.3307172949972129E-3</v>
      </c>
      <c r="AA172" s="26">
        <f t="shared" si="177"/>
        <v>3.3065236818588119E-2</v>
      </c>
      <c r="AB172" s="83">
        <v>245816374.77000001</v>
      </c>
      <c r="AC172" s="82">
        <v>22.85</v>
      </c>
      <c r="AD172" s="26">
        <f t="shared" si="178"/>
        <v>-6.3252167680815756E-3</v>
      </c>
      <c r="AE172" s="26">
        <f t="shared" si="179"/>
        <v>-1.1678200692041504E-2</v>
      </c>
      <c r="AF172" s="83">
        <v>250329264.53</v>
      </c>
      <c r="AG172" s="82">
        <v>23.72</v>
      </c>
      <c r="AH172" s="26">
        <f t="shared" si="180"/>
        <v>1.8358784129912056E-2</v>
      </c>
      <c r="AI172" s="26">
        <f t="shared" si="181"/>
        <v>3.8074398249452843E-2</v>
      </c>
      <c r="AJ172" s="27">
        <f t="shared" si="188"/>
        <v>1.9326496246561131E-2</v>
      </c>
      <c r="AK172" s="27">
        <f t="shared" si="189"/>
        <v>6.6639787208224652E-3</v>
      </c>
      <c r="AL172" s="28">
        <f t="shared" si="190"/>
        <v>0.13090130366073699</v>
      </c>
      <c r="AM172" s="28">
        <f t="shared" si="191"/>
        <v>6.9431920649233508E-2</v>
      </c>
      <c r="AN172" s="29">
        <f t="shared" si="192"/>
        <v>3.7992412965589611E-2</v>
      </c>
      <c r="AO172" s="87">
        <f t="shared" si="193"/>
        <v>3.5539144124226207E-2</v>
      </c>
    </row>
    <row r="173" spans="1:41">
      <c r="A173" s="236" t="s">
        <v>204</v>
      </c>
      <c r="B173" s="83">
        <v>171454971.61000001</v>
      </c>
      <c r="C173" s="82">
        <v>20.347000000000001</v>
      </c>
      <c r="D173" s="83">
        <v>172656406.12</v>
      </c>
      <c r="E173" s="82">
        <v>20.349</v>
      </c>
      <c r="F173" s="26">
        <f t="shared" si="166"/>
        <v>7.0072888451017511E-3</v>
      </c>
      <c r="G173" s="26">
        <f t="shared" si="167"/>
        <v>9.8294588882827516E-5</v>
      </c>
      <c r="H173" s="83">
        <v>168587547.81</v>
      </c>
      <c r="I173" s="82">
        <v>20.46</v>
      </c>
      <c r="J173" s="26">
        <f t="shared" si="168"/>
        <v>-2.3566216866416509E-2</v>
      </c>
      <c r="K173" s="26">
        <f t="shared" si="169"/>
        <v>5.4548135043491399E-3</v>
      </c>
      <c r="L173" s="83">
        <v>171488014.06</v>
      </c>
      <c r="M173" s="82">
        <v>20.25</v>
      </c>
      <c r="N173" s="26">
        <f t="shared" si="170"/>
        <v>1.720451058027641E-2</v>
      </c>
      <c r="O173" s="26">
        <f t="shared" si="171"/>
        <v>-1.026392961876837E-2</v>
      </c>
      <c r="P173" s="83">
        <v>180091266.09999999</v>
      </c>
      <c r="Q173" s="82">
        <v>20.9</v>
      </c>
      <c r="R173" s="26">
        <f t="shared" si="172"/>
        <v>5.0168241128443515E-2</v>
      </c>
      <c r="S173" s="26">
        <f t="shared" si="173"/>
        <v>3.2098765432098698E-2</v>
      </c>
      <c r="T173" s="83">
        <v>184365896.90000001</v>
      </c>
      <c r="U173" s="82">
        <v>21.56</v>
      </c>
      <c r="V173" s="26">
        <f t="shared" si="174"/>
        <v>2.3735913976119311E-2</v>
      </c>
      <c r="W173" s="26">
        <f t="shared" si="175"/>
        <v>3.1578947368421061E-2</v>
      </c>
      <c r="X173" s="83">
        <v>192995355.75999999</v>
      </c>
      <c r="Y173" s="82">
        <v>22.61</v>
      </c>
      <c r="Z173" s="26">
        <f t="shared" si="176"/>
        <v>4.6806155612827895E-2</v>
      </c>
      <c r="AA173" s="26">
        <f t="shared" si="177"/>
        <v>4.8701298701298738E-2</v>
      </c>
      <c r="AB173" s="83">
        <v>199477479.66999999</v>
      </c>
      <c r="AC173" s="82">
        <v>23.73</v>
      </c>
      <c r="AD173" s="26">
        <f t="shared" si="178"/>
        <v>3.3586942465397264E-2</v>
      </c>
      <c r="AE173" s="26">
        <f t="shared" si="179"/>
        <v>4.9535603715170323E-2</v>
      </c>
      <c r="AF173" s="83">
        <v>208916471.24000001</v>
      </c>
      <c r="AG173" s="82">
        <v>24.69</v>
      </c>
      <c r="AH173" s="26">
        <f t="shared" si="180"/>
        <v>4.7318582456601893E-2</v>
      </c>
      <c r="AI173" s="26">
        <f t="shared" si="181"/>
        <v>4.0455120101137838E-2</v>
      </c>
      <c r="AJ173" s="27">
        <f t="shared" si="188"/>
        <v>2.5282677274793941E-2</v>
      </c>
      <c r="AK173" s="27">
        <f t="shared" si="189"/>
        <v>2.4707364224073783E-2</v>
      </c>
      <c r="AL173" s="28">
        <f t="shared" si="190"/>
        <v>0.21001285695011201</v>
      </c>
      <c r="AM173" s="28">
        <f t="shared" si="191"/>
        <v>0.21332743623765302</v>
      </c>
      <c r="AN173" s="29">
        <f t="shared" si="192"/>
        <v>2.5142300384983628E-2</v>
      </c>
      <c r="AO173" s="87">
        <f t="shared" si="193"/>
        <v>2.3118490003778181E-2</v>
      </c>
    </row>
    <row r="174" spans="1:41">
      <c r="A174" s="237" t="s">
        <v>38</v>
      </c>
      <c r="B174" s="85">
        <f>SUM(B162:B173)</f>
        <v>7210232253.2299986</v>
      </c>
      <c r="C174" s="100"/>
      <c r="D174" s="85">
        <f>SUM(D162:D173)</f>
        <v>7193212338.71</v>
      </c>
      <c r="E174" s="100"/>
      <c r="F174" s="26">
        <f>((D174-B174)/B174)</f>
        <v>-2.3605223690782036E-3</v>
      </c>
      <c r="G174" s="26"/>
      <c r="H174" s="85">
        <f>SUM(H162:H173)</f>
        <v>7262099084.750001</v>
      </c>
      <c r="I174" s="100"/>
      <c r="J174" s="26">
        <f>((H174-D174)/D174)</f>
        <v>9.5766318018014711E-3</v>
      </c>
      <c r="K174" s="26"/>
      <c r="L174" s="85">
        <f>SUM(L162:L173)</f>
        <v>7134069493.5600014</v>
      </c>
      <c r="M174" s="100"/>
      <c r="N174" s="26">
        <f>((L174-H174)/H174)</f>
        <v>-1.7629832600171279E-2</v>
      </c>
      <c r="O174" s="26"/>
      <c r="P174" s="85">
        <f>SUM(P162:P173)</f>
        <v>7422961822.4700003</v>
      </c>
      <c r="Q174" s="100"/>
      <c r="R174" s="26">
        <f>((P174-L174)/L174)</f>
        <v>4.0494745554523266E-2</v>
      </c>
      <c r="S174" s="26"/>
      <c r="T174" s="85">
        <f>SUM(T162:T173)</f>
        <v>7497758478.2102804</v>
      </c>
      <c r="U174" s="100"/>
      <c r="V174" s="26">
        <f>((T174-P174)/P174)</f>
        <v>1.0076389658082798E-2</v>
      </c>
      <c r="W174" s="26"/>
      <c r="X174" s="85">
        <f>SUM(X162:X173)</f>
        <v>7590700584.9800005</v>
      </c>
      <c r="Y174" s="100"/>
      <c r="Z174" s="26">
        <f>((X174-T174)/T174)</f>
        <v>1.2395985685565243E-2</v>
      </c>
      <c r="AA174" s="26"/>
      <c r="AB174" s="85">
        <f>SUM(AB162:AB173)</f>
        <v>7739649848.3600006</v>
      </c>
      <c r="AC174" s="100"/>
      <c r="AD174" s="26">
        <f>((AB174-X174)/X174)</f>
        <v>1.9622597639370933E-2</v>
      </c>
      <c r="AE174" s="26"/>
      <c r="AF174" s="85">
        <f>SUM(AF162:AF173)</f>
        <v>8123713944.4948025</v>
      </c>
      <c r="AG174" s="100"/>
      <c r="AH174" s="26">
        <f>((AF174-AB174)/AB174)</f>
        <v>4.9622929158246537E-2</v>
      </c>
      <c r="AI174" s="26"/>
      <c r="AJ174" s="27">
        <f t="shared" si="188"/>
        <v>1.5224865566042595E-2</v>
      </c>
      <c r="AK174" s="27"/>
      <c r="AL174" s="28">
        <f t="shared" si="190"/>
        <v>0.12935828416705333</v>
      </c>
      <c r="AM174" s="28"/>
      <c r="AN174" s="29">
        <f t="shared" si="192"/>
        <v>2.1699975745689333E-2</v>
      </c>
      <c r="AO174" s="87"/>
    </row>
    <row r="175" spans="1:41" ht="15.75" thickBot="1">
      <c r="A175" s="66" t="s">
        <v>48</v>
      </c>
      <c r="B175" s="263">
        <f>SUM(B154,B159,B174)</f>
        <v>1512575311386.5037</v>
      </c>
      <c r="C175" s="100"/>
      <c r="D175" s="263">
        <f>SUM(D154,D159,D174)</f>
        <v>1508270958506.3096</v>
      </c>
      <c r="E175" s="100"/>
      <c r="F175" s="243">
        <f>((D175-B175)/B175)</f>
        <v>-2.8457114484094696E-3</v>
      </c>
      <c r="G175" s="243"/>
      <c r="H175" s="263">
        <f>SUM(H154,H159,H174)</f>
        <v>1506752646063.272</v>
      </c>
      <c r="I175" s="100"/>
      <c r="J175" s="243">
        <f>((H175-D175)/D175)</f>
        <v>-1.0066576131262466E-3</v>
      </c>
      <c r="K175" s="243"/>
      <c r="L175" s="263">
        <f>SUM(L154,L159,L174)</f>
        <v>1504543877819.6406</v>
      </c>
      <c r="M175" s="100"/>
      <c r="N175" s="243">
        <f>((L175-H175)/H175)</f>
        <v>-1.4659129681319945E-3</v>
      </c>
      <c r="O175" s="243"/>
      <c r="P175" s="263">
        <f>SUM(P154,P159,P174)</f>
        <v>1508363001779.752</v>
      </c>
      <c r="Q175" s="100"/>
      <c r="R175" s="243">
        <f>((P175-L175)/L175)</f>
        <v>2.5383932076782881E-3</v>
      </c>
      <c r="S175" s="243"/>
      <c r="T175" s="263">
        <f>SUM(T154,T159,T174)</f>
        <v>1503366088214.6868</v>
      </c>
      <c r="U175" s="100"/>
      <c r="V175" s="243">
        <f>((T175-P175)/P175)</f>
        <v>-3.3128057100109279E-3</v>
      </c>
      <c r="W175" s="243"/>
      <c r="X175" s="263">
        <f>SUM(X154,X159,X174)</f>
        <v>1498620936188.187</v>
      </c>
      <c r="Y175" s="100"/>
      <c r="Z175" s="243">
        <f>((X175-T175)/T175)</f>
        <v>-3.1563516456160272E-3</v>
      </c>
      <c r="AA175" s="243"/>
      <c r="AB175" s="263">
        <f>SUM(AB154,AB159,AB174)</f>
        <v>1508760357290.4983</v>
      </c>
      <c r="AC175" s="100"/>
      <c r="AD175" s="243">
        <f>((AB175-X175)/X175)</f>
        <v>6.7658344131381045E-3</v>
      </c>
      <c r="AE175" s="243"/>
      <c r="AF175" s="263">
        <f>SUM(AF154,AF159,AF174)</f>
        <v>1531265588568.303</v>
      </c>
      <c r="AG175" s="100"/>
      <c r="AH175" s="243">
        <f>((AF175-AB175)/AB175)</f>
        <v>1.4916372351021088E-2</v>
      </c>
      <c r="AI175" s="243"/>
      <c r="AJ175" s="27">
        <f t="shared" si="188"/>
        <v>1.5541450733178516E-3</v>
      </c>
      <c r="AK175" s="27"/>
      <c r="AL175" s="28">
        <f t="shared" si="190"/>
        <v>1.5245689066880759E-2</v>
      </c>
      <c r="AM175" s="28"/>
      <c r="AN175" s="29">
        <f t="shared" si="192"/>
        <v>6.4097331751533223E-3</v>
      </c>
      <c r="AO175" s="87"/>
    </row>
  </sheetData>
  <protectedRanges>
    <protectedRange password="CADF" sqref="B18" name="Fund Name_1_1_1_3_1_3"/>
    <protectedRange password="CADF" sqref="C18" name="Fund Name_1_1_1_1_1_2"/>
    <protectedRange password="CADF" sqref="B50" name="Yield_2_1_2_1"/>
    <protectedRange password="CADF" sqref="B45" name="Yield_2_1_2_3"/>
    <protectedRange password="CADF" sqref="B76" name="Yield_2_1_2_1_3"/>
    <protectedRange password="CADF" sqref="C75" name="BidOffer Prices_2_1_1_1_1_1_1_1_3_2"/>
    <protectedRange password="CADF" sqref="C76" name="Fund Name_2_2_1_1"/>
    <protectedRange password="CADF" sqref="B134" name="Fund Name_1_1_1_3"/>
    <protectedRange password="CADF" sqref="C134" name="Fund Name_1_1_1_1_2"/>
    <protectedRange password="CADF" sqref="D18" name="Fund Name_1_1_1_3_1_4"/>
    <protectedRange password="CADF" sqref="E18" name="Fund Name_1_1_1_1_1_3"/>
    <protectedRange password="CADF" sqref="D50" name="Yield_2_1_2_2"/>
    <protectedRange password="CADF" sqref="D45" name="Yield_2_1_2_3_3"/>
    <protectedRange password="CADF" sqref="D76" name="Yield_2_1_2_1_5"/>
    <protectedRange password="CADF" sqref="E75" name="BidOffer Prices_2_1_1_1_1_1_1_1_3_3"/>
    <protectedRange password="CADF" sqref="E76" name="Fund Name_2_2_1_2"/>
    <protectedRange password="CADF" sqref="D134" name="Fund Name_1_1_1_4"/>
    <protectedRange password="CADF" sqref="E134" name="Fund Name_1_1_1_1_6"/>
    <protectedRange password="CADF" sqref="H18" name="Fund Name_1_1_1_3_1"/>
    <protectedRange password="CADF" sqref="I18" name="Fund Name_1_1_1_1_1_4"/>
    <protectedRange password="CADF" sqref="H45" name="Yield_2_1_2_3_1"/>
    <protectedRange password="CADF" sqref="H50" name="Yield_2_1_2_4"/>
    <protectedRange password="CADF" sqref="H76" name="Yield_2_1_2_1_1"/>
    <protectedRange password="CADF" sqref="I75" name="BidOffer Prices_2_1_1_1_1_1_1_1_3_4"/>
    <protectedRange password="CADF" sqref="I76" name="Fund Name_2_2_1_3"/>
    <protectedRange password="CADF" sqref="H134" name="Fund Name_1_1_1_1"/>
    <protectedRange password="CADF" sqref="I134" name="Fund Name_1_1_1_1_4"/>
    <protectedRange password="CADF" sqref="L18" name="Fund Name_1_1_1_3_1_5"/>
    <protectedRange password="CADF" sqref="L45" name="Yield_2_1_2_3_5"/>
    <protectedRange password="CADF" sqref="L50" name="Yield_2_1_2_4_1"/>
    <protectedRange password="CADF" sqref="L76" name="Yield_2_1_2_1_6"/>
    <protectedRange password="CADF" sqref="L134" name="Fund Name_1_1_1_5"/>
    <protectedRange password="CADF" sqref="M18" name="Fund Name_1_1_1_1_1_5"/>
    <protectedRange password="CADF" sqref="M75" name="BidOffer Prices_2_1_1_1_1_1_1_1_3_5"/>
    <protectedRange password="CADF" sqref="M76" name="Fund Name_2_2_1_4"/>
    <protectedRange password="CADF" sqref="M134" name="Fund Name_1_1_1_1_7"/>
    <protectedRange password="CADF" sqref="P18" name="Fund Name_1_1_1_3_1_6"/>
    <protectedRange password="CADF" sqref="Q18" name="Fund Name_1_1_1_1_1_6"/>
    <protectedRange password="CADF" sqref="P45" name="Yield_2_1_2_3_6"/>
    <protectedRange password="CADF" sqref="P50" name="Yield_2_1_2_4_2"/>
    <protectedRange password="CADF" sqref="P76" name="Yield_2_1_2_1_7"/>
    <protectedRange password="CADF" sqref="Q75" name="BidOffer Prices_2_1_1_1_1_1_1_1_3_6"/>
    <protectedRange password="CADF" sqref="Q76" name="Fund Name_2_2_1_5"/>
    <protectedRange password="CADF" sqref="P134" name="Fund Name_1_1_1_6"/>
    <protectedRange password="CADF" sqref="Q134" name="Fund Name_1_1_1_1_8"/>
    <protectedRange password="CADF" sqref="T18" name="Fund Name_1_1_1_3_1_7"/>
    <protectedRange password="CADF" sqref="U18" name="Fund Name_1_1_1_1_1_7"/>
    <protectedRange password="CADF" sqref="T45" name="Yield_2_1_2_3_7"/>
    <protectedRange password="CADF" sqref="T50" name="Yield_2_1_2_4_3"/>
    <protectedRange password="CADF" sqref="T76" name="Yield_2_1_2_1_2"/>
    <protectedRange password="CADF" sqref="U75" name="BidOffer Prices_2_1_1_1_1_1_1_1_3_7"/>
    <protectedRange password="CADF" sqref="U76" name="Fund Name_2_2_1_6"/>
    <protectedRange password="CADF" sqref="T134" name="Fund Name_1_1_1"/>
    <protectedRange password="CADF" sqref="U134" name="Fund Name_1_1_1_1_9"/>
    <protectedRange password="CADF" sqref="X18" name="Fund Name_1_1_1_3_1_10"/>
    <protectedRange password="CADF" sqref="Y18" name="Fund Name_1_1_1_1_1_8"/>
    <protectedRange password="CADF" sqref="X45" name="Yield_2_1_2_3_8"/>
    <protectedRange password="CADF" sqref="X50" name="Yield_2_1_2_4_4"/>
    <protectedRange password="CADF" sqref="X76" name="Yield_2_1_2_1_8"/>
    <protectedRange password="CADF" sqref="Y75" name="BidOffer Prices_2_1_1_1_1_1_1_1_3_8"/>
    <protectedRange password="CADF" sqref="Y76" name="Fund Name_2_2_1_7"/>
    <protectedRange password="CADF" sqref="X134" name="Fund Name_1_1_1_8"/>
    <protectedRange password="CADF" sqref="Y134" name="Fund Name_1_1_1_1_10"/>
    <protectedRange password="CADF" sqref="AB18" name="Fund Name_1_1_1_3_1_8"/>
    <protectedRange password="CADF" sqref="AC18" name="Fund Name_1_1_1_1_1_9"/>
    <protectedRange password="CADF" sqref="AB45" name="Yield_2_1_2_3_9"/>
    <protectedRange password="CADF" sqref="AB50" name="Yield_2_1_2_4_5"/>
    <protectedRange password="CADF" sqref="AB76" name="Yield_2_1_2_1_9"/>
    <protectedRange password="CADF" sqref="AC75" name="BidOffer Prices_2_1_1_1_1_1_1_1_3_9"/>
    <protectedRange password="CADF" sqref="AC76" name="Fund Name_2_2_1_8"/>
    <protectedRange password="CADF" sqref="AB134" name="Fund Name_1_1_1_9"/>
    <protectedRange password="CADF" sqref="AC134" name="Fund Name_1_1_1_1_11"/>
    <protectedRange password="CADF" sqref="AF18" name="Fund Name_1_1_1_3_1_1"/>
    <protectedRange password="CADF" sqref="AG18" name="Fund Name_1_1_1_1_1"/>
    <protectedRange password="CADF" sqref="AF45" name="Yield_2_1_2_3_2"/>
    <protectedRange password="CADF" sqref="AF50" name="Yield_2_1_2_4_6"/>
    <protectedRange password="CADF" sqref="AF134" name="Fund Name_1_1_1_2"/>
    <protectedRange password="CADF" sqref="AG134" name="Fund Name_1_1_1_1_3"/>
    <protectedRange password="CADF" sqref="AF76" name="Yield_2_1_2_1_4"/>
    <protectedRange password="CADF" sqref="AG76" name="Fund Name_2_2_1"/>
    <protectedRange password="CADF" sqref="AG75" name="BidOffer Prices_2_1_1_1_1_1_1_1_1"/>
  </protectedRanges>
  <mergeCells count="23">
    <mergeCell ref="AQ2:AR2"/>
    <mergeCell ref="AQ119:AR119"/>
    <mergeCell ref="B2:C2"/>
    <mergeCell ref="H2:I2"/>
    <mergeCell ref="J2:K2"/>
    <mergeCell ref="N2:O2"/>
    <mergeCell ref="L2:M2"/>
    <mergeCell ref="X2:Y2"/>
    <mergeCell ref="Z2:AA2"/>
    <mergeCell ref="AD2:AE2"/>
    <mergeCell ref="AB2:AC2"/>
    <mergeCell ref="A1:AO1"/>
    <mergeCell ref="AN2:AO2"/>
    <mergeCell ref="AL2:AM2"/>
    <mergeCell ref="AJ2:AK2"/>
    <mergeCell ref="F2:G2"/>
    <mergeCell ref="D2:E2"/>
    <mergeCell ref="R2:S2"/>
    <mergeCell ref="P2:Q2"/>
    <mergeCell ref="V2:W2"/>
    <mergeCell ref="T2:U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2022-05-20T11:32:53Z</dcterms:modified>
</cp:coreProperties>
</file>