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975" yWindow="465" windowWidth="27825" windowHeight="1651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34" i="11" l="1"/>
  <c r="AH93" i="11"/>
  <c r="AN93" i="11" s="1"/>
  <c r="AN55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K93" i="11"/>
  <c r="AL93" i="11"/>
  <c r="AM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73" i="11"/>
  <c r="AF158" i="11"/>
  <c r="AF152" i="11"/>
  <c r="AF153" i="11" s="1"/>
  <c r="AF140" i="11"/>
  <c r="AH140" i="11" s="1"/>
  <c r="AF134" i="11"/>
  <c r="AF110" i="11"/>
  <c r="AH110" i="11" s="1"/>
  <c r="AF103" i="11"/>
  <c r="AF82" i="11"/>
  <c r="AH82" i="11" s="1"/>
  <c r="AF52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I139" i="11"/>
  <c r="AH139" i="11"/>
  <c r="AI138" i="11"/>
  <c r="AH138" i="11"/>
  <c r="AI137" i="11"/>
  <c r="AH137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AJ93" i="11" l="1"/>
  <c r="AH152" i="11"/>
  <c r="AJ152" i="11" s="1"/>
  <c r="AL152" i="11"/>
  <c r="AL153" i="11"/>
  <c r="AF174" i="11"/>
  <c r="AL174" i="11" s="1"/>
  <c r="AH153" i="11"/>
  <c r="AN152" i="11"/>
  <c r="AH173" i="11"/>
  <c r="E75" i="9"/>
  <c r="AJ153" i="11" l="1"/>
  <c r="AN153" i="11"/>
  <c r="AH174" i="11"/>
  <c r="N135" i="9"/>
  <c r="AJ174" i="11" l="1"/>
  <c r="AN174" i="11"/>
  <c r="AB173" i="11"/>
  <c r="AB158" i="11"/>
  <c r="AB152" i="11"/>
  <c r="AB140" i="11"/>
  <c r="AB134" i="11"/>
  <c r="AB110" i="11"/>
  <c r="AB103" i="11"/>
  <c r="AB82" i="11"/>
  <c r="AB52" i="11"/>
  <c r="AB20" i="11"/>
  <c r="AB153" i="11" l="1"/>
  <c r="AB174" i="11" s="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I10" i="1"/>
  <c r="H10" i="1"/>
  <c r="G10" i="1"/>
  <c r="F10" i="1"/>
  <c r="E10" i="1"/>
  <c r="D10" i="1"/>
  <c r="C10" i="1"/>
  <c r="N13" i="9" l="1"/>
  <c r="X173" i="11" l="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X153" i="11" l="1"/>
  <c r="AD153" i="11" s="1"/>
  <c r="N130" i="9"/>
  <c r="N131" i="9"/>
  <c r="N32" i="9"/>
  <c r="N33" i="9"/>
  <c r="X174" i="11" l="1"/>
  <c r="AD174" i="11" s="1"/>
  <c r="D179" i="9"/>
  <c r="D162" i="9"/>
  <c r="D154" i="9"/>
  <c r="D142" i="9" l="1"/>
  <c r="D136" i="9"/>
  <c r="D111" i="9"/>
  <c r="D104" i="9"/>
  <c r="D83" i="9"/>
  <c r="D53" i="9"/>
  <c r="D21" i="9"/>
  <c r="D155" i="9" l="1"/>
  <c r="D180" i="9" s="1"/>
  <c r="T173" i="11"/>
  <c r="Z173" i="11" s="1"/>
  <c r="T158" i="11"/>
  <c r="T152" i="11"/>
  <c r="T140" i="11"/>
  <c r="Z140" i="11" s="1"/>
  <c r="T134" i="11"/>
  <c r="Z134" i="11" s="1"/>
  <c r="T110" i="11"/>
  <c r="T103" i="11"/>
  <c r="T82" i="11"/>
  <c r="Z82" i="11" s="1"/>
  <c r="T52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Z103" i="11" l="1"/>
  <c r="Z110" i="11"/>
  <c r="T153" i="11"/>
  <c r="Z153" i="11" s="1"/>
  <c r="Z152" i="11"/>
  <c r="Z52" i="11"/>
  <c r="T174" i="11" l="1"/>
  <c r="P173" i="1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Z174" i="11" l="1"/>
  <c r="P153" i="11"/>
  <c r="V153" i="11" s="1"/>
  <c r="P174" i="11" l="1"/>
  <c r="V174" i="11" s="1"/>
  <c r="L173" i="1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L20" i="11"/>
  <c r="R20" i="11" s="1"/>
  <c r="L153" i="11" l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4" i="11" l="1"/>
  <c r="R153" i="11"/>
  <c r="R174" i="11" l="1"/>
  <c r="N91" i="9" l="1"/>
  <c r="N92" i="9"/>
  <c r="H173" i="11" l="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3" i="11" l="1"/>
  <c r="H174" i="11" l="1"/>
  <c r="N174" i="11" s="1"/>
  <c r="N153" i="11"/>
  <c r="D173" i="11"/>
  <c r="J173" i="11" s="1"/>
  <c r="D158" i="11"/>
  <c r="D152" i="11"/>
  <c r="J152" i="11" s="1"/>
  <c r="D140" i="11"/>
  <c r="J140" i="11" s="1"/>
  <c r="D134" i="11"/>
  <c r="J134" i="11" s="1"/>
  <c r="D110" i="11"/>
  <c r="J110" i="11" s="1"/>
  <c r="D103" i="11"/>
  <c r="J103" i="11" s="1"/>
  <c r="D82" i="11"/>
  <c r="J82" i="11" s="1"/>
  <c r="D52" i="11"/>
  <c r="J52" i="11" s="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3" i="11" l="1"/>
  <c r="J153" i="11" s="1"/>
  <c r="D174" i="11" l="1"/>
  <c r="J174" i="11" s="1"/>
  <c r="N42" i="9" l="1"/>
  <c r="B173" i="11" l="1"/>
  <c r="B158" i="11"/>
  <c r="B152" i="11"/>
  <c r="B140" i="11"/>
  <c r="B134" i="11"/>
  <c r="B110" i="11"/>
  <c r="B103" i="11"/>
  <c r="B82" i="11"/>
  <c r="B52" i="11"/>
  <c r="F52" i="11" l="1"/>
  <c r="F134" i="11"/>
  <c r="F82" i="11"/>
  <c r="F103" i="11"/>
  <c r="F110" i="11"/>
  <c r="F140" i="11"/>
  <c r="F152" i="11"/>
  <c r="F173" i="11"/>
  <c r="B20" i="11"/>
  <c r="P81" i="9"/>
  <c r="O81" i="9"/>
  <c r="N81" i="9"/>
  <c r="F20" i="11" l="1"/>
  <c r="B153" i="11"/>
  <c r="N151" i="9"/>
  <c r="O151" i="9"/>
  <c r="P151" i="9"/>
  <c r="F153" i="11" l="1"/>
  <c r="B174" i="11"/>
  <c r="F174" i="11" l="1"/>
  <c r="E81" i="9"/>
  <c r="N129" i="9" l="1"/>
  <c r="AT132" i="11" l="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J127" i="9" s="1"/>
  <c r="P135" i="9"/>
  <c r="O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64" i="9" l="1"/>
  <c r="J72" i="9"/>
  <c r="J80" i="9"/>
  <c r="J65" i="9"/>
  <c r="J73" i="9"/>
  <c r="J81" i="9"/>
  <c r="J66" i="9"/>
  <c r="J82" i="9"/>
  <c r="J67" i="9"/>
  <c r="J75" i="9"/>
  <c r="J63" i="9"/>
  <c r="J68" i="9"/>
  <c r="J76" i="9"/>
  <c r="J69" i="9"/>
  <c r="J77" i="9"/>
  <c r="J70" i="9"/>
  <c r="J78" i="9"/>
  <c r="J71" i="9"/>
  <c r="J79" i="9"/>
  <c r="J74" i="9"/>
  <c r="J130" i="9"/>
  <c r="J131" i="9"/>
  <c r="J48" i="9"/>
  <c r="J32" i="9"/>
  <c r="J33" i="9"/>
  <c r="J177" i="9"/>
  <c r="J169" i="9"/>
  <c r="J92" i="9"/>
  <c r="J91" i="9"/>
  <c r="J150" i="9"/>
  <c r="J151" i="9"/>
  <c r="J161" i="9"/>
  <c r="J51" i="9"/>
  <c r="J42" i="9"/>
  <c r="J176" i="9"/>
  <c r="AS116" i="11"/>
  <c r="N162" i="9"/>
  <c r="R162" i="9"/>
  <c r="J132" i="9"/>
  <c r="J129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10" i="9"/>
  <c r="J107" i="9"/>
  <c r="J108" i="9"/>
  <c r="N111" i="9"/>
  <c r="N142" i="9"/>
  <c r="J170" i="9"/>
  <c r="J173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24" i="9"/>
  <c r="J26" i="9"/>
  <c r="J49" i="9"/>
  <c r="J16" i="9"/>
  <c r="J11" i="9"/>
  <c r="J57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59" i="9"/>
  <c r="J61" i="9"/>
  <c r="J60" i="9"/>
  <c r="N83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E21" i="9" l="1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P94" i="9" l="1"/>
  <c r="P59" i="9"/>
  <c r="P134" i="9"/>
</calcChain>
</file>

<file path=xl/sharedStrings.xml><?xml version="1.0" encoding="utf-8"?>
<sst xmlns="http://schemas.openxmlformats.org/spreadsheetml/2006/main" count="702" uniqueCount="270">
  <si>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</si>
  <si>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</si>
  <si>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</si>
  <si>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</si>
  <si>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</si>
  <si>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</si>
  <si>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</si>
  <si>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</si>
  <si>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</si>
  <si>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</si>
  <si>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</si>
  <si>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</si>
  <si>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</si>
  <si>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</si>
  <si>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</si>
  <si>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</si>
  <si>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</si>
  <si>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</si>
  <si>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</si>
  <si>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</si>
  <si>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</si>
  <si>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</si>
  <si>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</si>
  <si>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</si>
  <si>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</si>
  <si>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</si>
  <si>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</si>
  <si>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</si>
  <si>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</si>
  <si>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</si>
  <si>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</si>
  <si>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</si>
  <si>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</si>
  <si>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</si>
  <si>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</si>
  <si>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</si>
  <si>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</si>
  <si>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</si>
  <si>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</si>
  <si>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</si>
  <si>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</si>
  <si>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</si>
  <si>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</si>
  <si>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</si>
  <si>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</si>
  <si>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</si>
  <si>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</si>
  <si>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</si>
  <si>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</si>
  <si>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</si>
  <si>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</si>
  <si>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</si>
  <si>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</si>
  <si>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</si>
  <si>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</si>
  <si>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</si>
  <si>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</si>
  <si>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</si>
  <si>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</si>
  <si>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</si>
  <si>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</si>
  <si>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</si>
  <si>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</si>
  <si>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</si>
  <si>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</si>
  <si>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</si>
  <si>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</si>
  <si>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</si>
  <si>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</si>
  <si>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</si>
  <si>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</si>
  <si>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</si>
  <si>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</si>
  <si>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</si>
  <si>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</si>
  <si>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</si>
  <si>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</si>
  <si>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</si>
  <si>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</si>
  <si>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</si>
  <si>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</si>
  <si>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</si>
  <si>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</si>
  <si>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</si>
  <si>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</si>
  <si>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</si>
  <si>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</si>
  <si>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</si>
  <si>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</si>
  <si>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</si>
  <si>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</si>
  <si>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</si>
  <si>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</si>
  <si>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</si>
  <si>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</si>
  <si>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</si>
  <si>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</si>
  <si>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</si>
  <si>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</si>
  <si>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</si>
  <si>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</si>
  <si>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</si>
  <si>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</si>
  <si>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</si>
  <si>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</si>
  <si>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</si>
  <si>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</si>
  <si>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</si>
  <si>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</si>
  <si>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</si>
  <si>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</si>
  <si>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</si>
  <si>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</si>
  <si>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</si>
  <si>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</si>
  <si>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</si>
  <si>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</si>
  <si>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</si>
  <si>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</si>
  <si>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</si>
  <si>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</si>
  <si>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</si>
  <si>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</si>
  <si>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</si>
  <si>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</si>
  <si>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</si>
  <si>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</si>
  <si>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</si>
  <si>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</si>
  <si>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</si>
  <si>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</si>
  <si>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</si>
  <si>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</si>
  <si>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</si>
  <si>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</si>
  <si>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</si>
  <si>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</si>
  <si>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</si>
  <si>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</si>
  <si>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</si>
  <si>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</si>
  <si>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</si>
  <si>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</si>
  <si>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</si>
  <si>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</si>
  <si>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</si>
  <si>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</si>
  <si>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</si>
  <si>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</si>
  <si>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</si>
  <si>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</si>
  <si>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</si>
  <si>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</si>
  <si>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</si>
  <si>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</si>
  <si>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</si>
  <si>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</si>
  <si>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</si>
  <si>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</si>
  <si>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</si>
  <si>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</si>
  <si>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</si>
  <si>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</si>
  <si>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</si>
  <si>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</si>
  <si>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</si>
  <si>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</si>
  <si>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</si>
  <si>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</si>
  <si>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</si>
  <si>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</si>
  <si>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</si>
  <si>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</si>
  <si>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</si>
  <si>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</si>
  <si>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</si>
  <si>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</si>
  <si>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</si>
  <si>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</si>
  <si>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</si>
  <si>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</si>
  <si>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</si>
  <si>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</si>
  <si>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</si>
  <si>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</si>
  <si>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</si>
  <si>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</si>
  <si>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</si>
  <si>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</si>
  <si>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</si>
  <si>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</si>
  <si>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</si>
  <si>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</si>
  <si>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</si>
  <si>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</si>
  <si>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</si>
  <si>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</si>
  <si>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</si>
  <si>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</si>
  <si>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</si>
  <si>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</si>
  <si>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</si>
  <si>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</si>
  <si>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</si>
  <si>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</si>
  <si>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</si>
  <si>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</si>
  <si>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</si>
  <si>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</si>
  <si>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</si>
  <si>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</si>
  <si>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</si>
  <si>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</si>
  <si>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</si>
  <si>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</si>
  <si>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</si>
  <si>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</si>
  <si>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</si>
  <si>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</si>
  <si>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</si>
  <si>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</si>
  <si>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</si>
  <si>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</si>
  <si>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</si>
  <si>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</si>
  <si>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</si>
  <si>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</si>
  <si>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</si>
  <si>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</si>
  <si>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</si>
  <si>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</si>
  <si>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</si>
  <si>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</si>
  <si>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</si>
  <si>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</si>
  <si>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</si>
  <si>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</si>
  <si>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</si>
  <si>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</si>
  <si>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</si>
  <si>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</si>
  <si>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</si>
  <si>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</si>
  <si>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</si>
  <si>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</si>
  <si>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</si>
  <si>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</si>
  <si>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</si>
  <si>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</si>
  <si>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</si>
  <si>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</si>
  <si>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</si>
  <si>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</si>
  <si>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</si>
  <si>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</si>
  <si>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</si>
  <si>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</si>
  <si>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</si>
  <si>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</si>
  <si>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</si>
  <si>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 and Unit Price as at Week Ended March 4, 2022</t>
  </si>
  <si>
    <t>BALANCED FUNDS</t>
  </si>
  <si>
    <t>NAV and Unit Price as at Week Ended March 11, 2022</t>
  </si>
  <si>
    <t>NAV, Unit Price and Yield as at Week Ended March 18, 2022</t>
  </si>
  <si>
    <t>NAV and Unit Price as at Week Ended March 18, 2022</t>
  </si>
  <si>
    <t>NAV, Unit Price and Yield as at Week Ended March 25, 2022</t>
  </si>
  <si>
    <t>NET ASSET VALUES AND UNIT PRICES OF COLLECTIVE INVESTMENT SCHEMES AS AT WEEK ENDED MARCH 25, 2022</t>
  </si>
  <si>
    <t xml:space="preserve">6.71%	</t>
  </si>
  <si>
    <t>The chart above shows that Money Market Fund category has 43.71% share of the Total NAV, followed by Bond/Fixed Income Fund with 29.55%, Dollar Fund (Eurobonds and Fixed Income) at 18.48%, Real Estate Investment Trust at 3.57%.  Next is Balanced Fund at 2.11%, Shari'ah Compliant Fund at 1.28%, Equity Fund at 1.11% and Ethical Fund at 0.19%.</t>
  </si>
  <si>
    <t>NAV and Unit Price as at Week Ended March 25,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</si>
</sst>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4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0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5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5" fontId="21" fillId="9" borderId="1" xfId="2" applyFont="1" applyFill="1" applyBorder="1" applyAlignment="1">
      <alignment vertical="center"/>
    </xf>
    <xf numFmtId="165" fontId="21" fillId="9" borderId="1" xfId="2" applyFont="1" applyFill="1" applyBorder="1" applyAlignment="1">
      <alignment vertical="center" wrapText="1"/>
    </xf>
    <xf numFmtId="165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5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165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5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5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8" fillId="6" borderId="1" xfId="2" applyFont="1" applyFill="1" applyBorder="1" applyAlignment="1">
      <alignment horizontal="right" vertical="top" wrapText="1"/>
    </xf>
    <xf numFmtId="165" fontId="78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5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5" fontId="14" fillId="0" borderId="25" xfId="2" applyFont="1" applyBorder="1"/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9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25TH MARCH,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15663840381.52</c:v>
                </c:pt>
                <c:pt idx="1">
                  <c:v>618846705047.34998</c:v>
                </c:pt>
                <c:pt idx="2">
                  <c:v>418300153052.87012</c:v>
                </c:pt>
                <c:pt idx="3">
                  <c:v>261629244953.66977</c:v>
                </c:pt>
                <c:pt idx="4">
                  <c:v>50587187904.150002</c:v>
                </c:pt>
                <c:pt idx="5">
                  <c:v>29936543532.98</c:v>
                </c:pt>
                <c:pt idx="6">
                  <c:v>2725121827.4500003</c:v>
                </c:pt>
                <c:pt idx="7">
                  <c:v>18057949258.940002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25,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1330942111304.7175</c:v>
                </c:pt>
                <c:pt idx="1">
                  <c:v>1350530705789.9524</c:v>
                </c:pt>
                <c:pt idx="2">
                  <c:v>1365447298536.2866</c:v>
                </c:pt>
                <c:pt idx="3">
                  <c:v>1374335272281.9834</c:v>
                </c:pt>
                <c:pt idx="4">
                  <c:v>1386992411228.5371</c:v>
                </c:pt>
                <c:pt idx="5">
                  <c:v>1402147126362.9736</c:v>
                </c:pt>
                <c:pt idx="6">
                  <c:v>1420046022961.3538</c:v>
                </c:pt>
                <c:pt idx="7">
                  <c:v>1415746745958.9297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25,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18158627229.432835</c:v>
                </c:pt>
                <c:pt idx="1">
                  <c:v>18143251869.420002</c:v>
                </c:pt>
                <c:pt idx="2">
                  <c:v>18175681193.529999</c:v>
                </c:pt>
                <c:pt idx="3">
                  <c:v>18193227118.279999</c:v>
                </c:pt>
                <c:pt idx="4">
                  <c:v>18159935796.550465</c:v>
                </c:pt>
                <c:pt idx="5">
                  <c:v>18065510874.770004</c:v>
                </c:pt>
                <c:pt idx="6">
                  <c:v>18037122973.889999</c:v>
                </c:pt>
                <c:pt idx="7">
                  <c:v>18057949258.940002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2625941324.9900002</c:v>
                </c:pt>
                <c:pt idx="1">
                  <c:v>2650494218.77</c:v>
                </c:pt>
                <c:pt idx="2">
                  <c:v>2654036382.6100001</c:v>
                </c:pt>
                <c:pt idx="3">
                  <c:v>2656447532.9099998</c:v>
                </c:pt>
                <c:pt idx="4">
                  <c:v>2651660899.1099997</c:v>
                </c:pt>
                <c:pt idx="5">
                  <c:v>2706121776.4899998</c:v>
                </c:pt>
                <c:pt idx="6">
                  <c:v>2706374081.4699998</c:v>
                </c:pt>
                <c:pt idx="7">
                  <c:v>2725121827.4500003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29716171591.571465</c:v>
                </c:pt>
                <c:pt idx="1">
                  <c:v>29750443075.986874</c:v>
                </c:pt>
                <c:pt idx="2">
                  <c:v>29760525522.736111</c:v>
                </c:pt>
                <c:pt idx="3">
                  <c:v>29840185450.168259</c:v>
                </c:pt>
                <c:pt idx="4">
                  <c:v>29795135699.640293</c:v>
                </c:pt>
                <c:pt idx="5">
                  <c:v>29969826835.535515</c:v>
                </c:pt>
                <c:pt idx="6">
                  <c:v>30011167158.200005</c:v>
                </c:pt>
                <c:pt idx="7">
                  <c:v>29936543532.98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15722956539.190002</c:v>
                </c:pt>
                <c:pt idx="1">
                  <c:v>15815157031.400002</c:v>
                </c:pt>
                <c:pt idx="2">
                  <c:v>15824329759.222668</c:v>
                </c:pt>
                <c:pt idx="3">
                  <c:v>15625860722.169996</c:v>
                </c:pt>
                <c:pt idx="4">
                  <c:v>15515964913.440001</c:v>
                </c:pt>
                <c:pt idx="5">
                  <c:v>15742938652.880005</c:v>
                </c:pt>
                <c:pt idx="6">
                  <c:v>15750311315.689997</c:v>
                </c:pt>
                <c:pt idx="7">
                  <c:v>15663840381.52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49820210094.519997</c:v>
                </c:pt>
                <c:pt idx="1">
                  <c:v>49810192200.18</c:v>
                </c:pt>
                <c:pt idx="2">
                  <c:v>49846110899.57</c:v>
                </c:pt>
                <c:pt idx="3">
                  <c:v>49865481093.529999</c:v>
                </c:pt>
                <c:pt idx="4">
                  <c:v>50141442905.93</c:v>
                </c:pt>
                <c:pt idx="5">
                  <c:v>50114329840.059998</c:v>
                </c:pt>
                <c:pt idx="6">
                  <c:v>50537732107.809998</c:v>
                </c:pt>
                <c:pt idx="7">
                  <c:v>50587187904.150002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44596</c:v>
                </c:pt>
                <c:pt idx="1">
                  <c:v>44603</c:v>
                </c:pt>
                <c:pt idx="2">
                  <c:v>44610</c:v>
                </c:pt>
                <c:pt idx="3">
                  <c:v>44617</c:v>
                </c:pt>
                <c:pt idx="4">
                  <c:v>44624</c:v>
                </c:pt>
                <c:pt idx="5">
                  <c:v>44631</c:v>
                </c:pt>
                <c:pt idx="6">
                  <c:v>44638</c:v>
                </c:pt>
                <c:pt idx="7">
                  <c:v>44645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572246811057.33325</c:v>
                </c:pt>
                <c:pt idx="1">
                  <c:v>580741977913.42883</c:v>
                </c:pt>
                <c:pt idx="2">
                  <c:v>585596881623.12</c:v>
                </c:pt>
                <c:pt idx="3">
                  <c:v>588741407379.93774</c:v>
                </c:pt>
                <c:pt idx="4">
                  <c:v>602088322317.36926</c:v>
                </c:pt>
                <c:pt idx="5">
                  <c:v>610707740903.56982</c:v>
                </c:pt>
                <c:pt idx="6">
                  <c:v>616880768001.80847</c:v>
                </c:pt>
                <c:pt idx="7">
                  <c:v>618846705047.34998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44596</c:v>
                </c:pt>
                <c:pt idx="1">
                  <c:v>44603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383814595579.71356</c:v>
                </c:pt>
                <c:pt idx="1">
                  <c:v>392604588648.76532</c:v>
                </c:pt>
                <c:pt idx="2">
                  <c:v>399827914459.6499</c:v>
                </c:pt>
                <c:pt idx="3">
                  <c:v>405081754283.06</c:v>
                </c:pt>
                <c:pt idx="4">
                  <c:v>402769523344.92004</c:v>
                </c:pt>
                <c:pt idx="5">
                  <c:v>409918332066.03015</c:v>
                </c:pt>
                <c:pt idx="6">
                  <c:v>420561975893.18994</c:v>
                </c:pt>
                <c:pt idx="7">
                  <c:v>418300153052.87012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258836797887.96637</c:v>
                </c:pt>
                <c:pt idx="1">
                  <c:v>261014600832.0015</c:v>
                </c:pt>
                <c:pt idx="2">
                  <c:v>263761818695.84787</c:v>
                </c:pt>
                <c:pt idx="3">
                  <c:v>264330908701.9274</c:v>
                </c:pt>
                <c:pt idx="4">
                  <c:v>265870425351.5769</c:v>
                </c:pt>
                <c:pt idx="5">
                  <c:v>264922325413.63831</c:v>
                </c:pt>
                <c:pt idx="6">
                  <c:v>265560571429.29544</c:v>
                </c:pt>
                <c:pt idx="7">
                  <c:v>261629244953.66977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61" customWidth="1"/>
    <col min="9" max="9" width="17.140625" style="25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4" customWidth="1"/>
    <col min="17" max="17" width="6.7109375" style="134" customWidth="1"/>
    <col min="18" max="18" width="21.42578125" style="135" customWidth="1"/>
    <col min="19" max="19" width="18.42578125" style="134" customWidth="1"/>
    <col min="20" max="20" width="18.140625" style="134" customWidth="1"/>
    <col min="21" max="21" width="9.42578125" style="134" customWidth="1"/>
    <col min="22" max="22" width="18.42578125" style="134" customWidth="1"/>
    <col min="23" max="23" width="8.85546875" style="134" customWidth="1"/>
    <col min="24" max="24" width="25.140625" style="134" customWidth="1"/>
    <col min="25" max="30" width="8.85546875" style="134"/>
    <col min="31" max="31" width="9" style="134" bestFit="1" customWidth="1"/>
    <col min="32" max="40" width="8.85546875" style="134"/>
    <col min="41" max="41" width="9.28515625" style="134" bestFit="1" customWidth="1"/>
    <col min="42" max="49" width="8.85546875" style="134"/>
    <col min="50" max="50" width="8.85546875" style="134" customWidth="1"/>
    <col min="51" max="101" width="8.85546875" style="134"/>
    <col min="102" max="16384" width="8.85546875" style="4"/>
  </cols>
  <sheetData>
    <row r="1" spans="1:24" ht="21.75" customHeight="1">
      <c r="A1" s="380" t="s">
        <v>266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2"/>
    </row>
    <row r="2" spans="1:24" ht="12" customHeight="1">
      <c r="A2" s="311"/>
      <c r="B2" s="312"/>
      <c r="C2" s="312"/>
      <c r="D2" s="383" t="s">
        <v>263</v>
      </c>
      <c r="E2" s="383"/>
      <c r="F2" s="383"/>
      <c r="G2" s="383"/>
      <c r="H2" s="383"/>
      <c r="I2" s="383" t="s">
        <v>265</v>
      </c>
      <c r="J2" s="383"/>
      <c r="K2" s="383"/>
      <c r="L2" s="383"/>
      <c r="M2" s="383"/>
      <c r="N2" s="399" t="s">
        <v>70</v>
      </c>
      <c r="O2" s="400"/>
      <c r="P2" s="313" t="s">
        <v>244</v>
      </c>
    </row>
    <row r="3" spans="1:24" s="141" customFormat="1" ht="14.25" customHeight="1">
      <c r="A3" s="302" t="s">
        <v>2</v>
      </c>
      <c r="B3" s="303" t="s">
        <v>216</v>
      </c>
      <c r="C3" s="303" t="s">
        <v>3</v>
      </c>
      <c r="D3" s="304" t="s">
        <v>226</v>
      </c>
      <c r="E3" s="305" t="s">
        <v>69</v>
      </c>
      <c r="F3" s="305" t="s">
        <v>241</v>
      </c>
      <c r="G3" s="305" t="s">
        <v>242</v>
      </c>
      <c r="H3" s="306" t="s">
        <v>243</v>
      </c>
      <c r="I3" s="307" t="s">
        <v>226</v>
      </c>
      <c r="J3" s="305" t="s">
        <v>69</v>
      </c>
      <c r="K3" s="305" t="s">
        <v>241</v>
      </c>
      <c r="L3" s="305" t="s">
        <v>242</v>
      </c>
      <c r="M3" s="305" t="s">
        <v>243</v>
      </c>
      <c r="N3" s="308" t="s">
        <v>227</v>
      </c>
      <c r="O3" s="309" t="s">
        <v>131</v>
      </c>
      <c r="P3" s="310" t="s">
        <v>243</v>
      </c>
      <c r="Q3" s="219"/>
    </row>
    <row r="4" spans="1:24" s="141" customFormat="1" ht="5.25" customHeight="1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  <c r="Q4" s="219"/>
    </row>
    <row r="5" spans="1:24" s="141" customFormat="1" ht="12.95" customHeight="1">
      <c r="A5" s="390" t="s">
        <v>0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2"/>
      <c r="Q5" s="220"/>
      <c r="R5" s="140"/>
    </row>
    <row r="6" spans="1:24" s="141" customFormat="1" ht="13.5" customHeight="1">
      <c r="A6" s="369">
        <v>1</v>
      </c>
      <c r="B6" s="266" t="s">
        <v>6</v>
      </c>
      <c r="C6" s="375" t="s">
        <v>7</v>
      </c>
      <c r="D6" s="82">
        <v>6984701227.8400002</v>
      </c>
      <c r="E6" s="226">
        <f>(D6/$D$21)</f>
        <v>0.44346432828169219</v>
      </c>
      <c r="F6" s="73">
        <v>11479.3</v>
      </c>
      <c r="G6" s="73">
        <v>11642.58</v>
      </c>
      <c r="H6" s="262">
        <v>4.07E-2</v>
      </c>
      <c r="I6" s="82">
        <v>7021925387.1800003</v>
      </c>
      <c r="J6" s="226">
        <f>(I6/$I$21)</f>
        <v>0.4482888752789117</v>
      </c>
      <c r="K6" s="73">
        <v>11544.59</v>
      </c>
      <c r="L6" s="73">
        <v>11708.21</v>
      </c>
      <c r="M6" s="262">
        <v>4.6600000000000003E-2</v>
      </c>
      <c r="N6" s="88">
        <f t="shared" ref="N6:N14" si="0">((I6-D6)/D6)</f>
        <v>5.3293846258777805E-3</v>
      </c>
      <c r="O6" s="88">
        <f t="shared" ref="O6:O14" si="1">((L6-G6)/G6)</f>
        <v>5.637066698274712E-3</v>
      </c>
      <c r="P6" s="269">
        <f>M6-H6</f>
        <v>5.9000000000000025E-3</v>
      </c>
      <c r="Q6" s="139"/>
      <c r="R6" s="173"/>
      <c r="S6" s="174"/>
    </row>
    <row r="7" spans="1:24" s="141" customFormat="1" ht="12.75" customHeight="1">
      <c r="A7" s="369">
        <v>2</v>
      </c>
      <c r="B7" s="266" t="s">
        <v>146</v>
      </c>
      <c r="C7" s="375" t="s">
        <v>50</v>
      </c>
      <c r="D7" s="82">
        <v>902469057.57000005</v>
      </c>
      <c r="E7" s="226">
        <f t="shared" ref="E7:E20" si="2">(D7/$D$21)</f>
        <v>5.72984901365719E-2</v>
      </c>
      <c r="F7" s="73">
        <v>1.8</v>
      </c>
      <c r="G7" s="73">
        <v>1.84</v>
      </c>
      <c r="H7" s="262">
        <v>4.6600000000000003E-2</v>
      </c>
      <c r="I7" s="82">
        <v>892171160.88999999</v>
      </c>
      <c r="J7" s="226">
        <f t="shared" ref="J7:J20" si="3">(I7/$I$21)</f>
        <v>5.6957370552790626E-2</v>
      </c>
      <c r="K7" s="73">
        <v>1.78</v>
      </c>
      <c r="L7" s="73">
        <v>1.82</v>
      </c>
      <c r="M7" s="262">
        <v>3.4700000000000002E-2</v>
      </c>
      <c r="N7" s="88">
        <f t="shared" si="0"/>
        <v>-1.1410803055927832E-2</v>
      </c>
      <c r="O7" s="88">
        <f t="shared" si="1"/>
        <v>-1.0869565217391313E-2</v>
      </c>
      <c r="P7" s="269">
        <f t="shared" ref="P7:P21" si="4">M7-H7</f>
        <v>-1.1900000000000001E-2</v>
      </c>
      <c r="Q7" s="139"/>
      <c r="R7" s="173"/>
      <c r="S7" s="174"/>
    </row>
    <row r="8" spans="1:24" s="141" customFormat="1" ht="12.95" customHeight="1">
      <c r="A8" s="369">
        <v>3</v>
      </c>
      <c r="B8" s="266" t="s">
        <v>63</v>
      </c>
      <c r="C8" s="375" t="s">
        <v>12</v>
      </c>
      <c r="D8" s="82">
        <v>259648319.97999999</v>
      </c>
      <c r="E8" s="226">
        <f t="shared" si="2"/>
        <v>1.6485281768452792E-2</v>
      </c>
      <c r="F8" s="73">
        <v>129.91</v>
      </c>
      <c r="G8" s="73">
        <v>132.16</v>
      </c>
      <c r="H8" s="262">
        <v>-8.9999999999999998E-4</v>
      </c>
      <c r="I8" s="82">
        <v>257498363.06</v>
      </c>
      <c r="J8" s="226">
        <f t="shared" si="3"/>
        <v>1.6439031347880263E-2</v>
      </c>
      <c r="K8" s="73">
        <v>128.83000000000001</v>
      </c>
      <c r="L8" s="73">
        <v>130.97</v>
      </c>
      <c r="M8" s="262">
        <v>8.3000000000000001E-3</v>
      </c>
      <c r="N8" s="88">
        <f t="shared" si="0"/>
        <v>-8.2802650915114427E-3</v>
      </c>
      <c r="O8" s="88">
        <f t="shared" si="1"/>
        <v>-9.0042372881355762E-3</v>
      </c>
      <c r="P8" s="269">
        <f t="shared" si="4"/>
        <v>9.1999999999999998E-3</v>
      </c>
      <c r="Q8" s="139"/>
      <c r="R8" s="175"/>
      <c r="S8" s="142"/>
    </row>
    <row r="9" spans="1:24" s="141" customFormat="1" ht="12.95" customHeight="1">
      <c r="A9" s="369">
        <v>4</v>
      </c>
      <c r="B9" s="266" t="s">
        <v>13</v>
      </c>
      <c r="C9" s="375" t="s">
        <v>14</v>
      </c>
      <c r="D9" s="82">
        <v>645613567.46000004</v>
      </c>
      <c r="E9" s="226">
        <f t="shared" si="2"/>
        <v>4.0990527394646405E-2</v>
      </c>
      <c r="F9" s="73">
        <v>18.34</v>
      </c>
      <c r="G9" s="73">
        <v>18.670000000000002</v>
      </c>
      <c r="H9" s="262">
        <v>5.3900000000000003E-2</v>
      </c>
      <c r="I9" s="82">
        <v>637642744.95000005</v>
      </c>
      <c r="J9" s="226">
        <f t="shared" si="3"/>
        <v>4.07079445026957E-2</v>
      </c>
      <c r="K9" s="73">
        <v>18.09</v>
      </c>
      <c r="L9" s="73">
        <v>18.43</v>
      </c>
      <c r="M9" s="262">
        <v>6.4500000000000002E-2</v>
      </c>
      <c r="N9" s="88">
        <f t="shared" si="0"/>
        <v>-1.2346119895464922E-2</v>
      </c>
      <c r="O9" s="88">
        <f t="shared" si="1"/>
        <v>-1.285484734868784E-2</v>
      </c>
      <c r="P9" s="269">
        <f t="shared" si="4"/>
        <v>1.0599999999999998E-2</v>
      </c>
      <c r="Q9" s="139"/>
      <c r="R9" s="173"/>
      <c r="S9" s="142"/>
      <c r="T9" s="176"/>
      <c r="U9" s="143"/>
      <c r="V9" s="143"/>
      <c r="W9" s="144"/>
    </row>
    <row r="10" spans="1:24" s="141" customFormat="1" ht="12.95" customHeight="1">
      <c r="A10" s="369">
        <v>5</v>
      </c>
      <c r="B10" s="266" t="s">
        <v>64</v>
      </c>
      <c r="C10" s="375" t="s">
        <v>18</v>
      </c>
      <c r="D10" s="82">
        <v>371821996.31</v>
      </c>
      <c r="E10" s="226">
        <f t="shared" si="2"/>
        <v>2.3607279174196503E-2</v>
      </c>
      <c r="F10" s="73">
        <v>175.9101</v>
      </c>
      <c r="G10" s="73">
        <v>179.37260000000001</v>
      </c>
      <c r="H10" s="262">
        <v>0.05</v>
      </c>
      <c r="I10" s="82">
        <v>370465405.98000002</v>
      </c>
      <c r="J10" s="226">
        <f t="shared" si="3"/>
        <v>2.365099470862014E-2</v>
      </c>
      <c r="K10" s="73">
        <v>175.26830000000001</v>
      </c>
      <c r="L10" s="73">
        <v>178.81569999999999</v>
      </c>
      <c r="M10" s="262">
        <v>4.6100000000000002E-2</v>
      </c>
      <c r="N10" s="138">
        <f>((I10-D10)/D10)</f>
        <v>-3.6484940198883505E-3</v>
      </c>
      <c r="O10" s="138">
        <f>((L10-G10)/G10)</f>
        <v>-3.104710529924933E-3</v>
      </c>
      <c r="P10" s="269">
        <f t="shared" si="4"/>
        <v>-3.9000000000000007E-3</v>
      </c>
      <c r="Q10" s="139"/>
      <c r="R10" s="177"/>
      <c r="S10" s="142"/>
      <c r="T10" s="176"/>
      <c r="U10" s="143"/>
      <c r="V10" s="143"/>
      <c r="W10" s="144"/>
    </row>
    <row r="11" spans="1:24" s="141" customFormat="1" ht="12.95" customHeight="1">
      <c r="A11" s="369">
        <v>6</v>
      </c>
      <c r="B11" s="266" t="s">
        <v>46</v>
      </c>
      <c r="C11" s="376" t="s">
        <v>84</v>
      </c>
      <c r="D11" s="73">
        <v>1871205918.8499999</v>
      </c>
      <c r="E11" s="226">
        <f t="shared" si="2"/>
        <v>0.11880437671006285</v>
      </c>
      <c r="F11" s="73">
        <v>0.98460000000000003</v>
      </c>
      <c r="G11" s="73">
        <v>1.0094000000000001</v>
      </c>
      <c r="H11" s="262">
        <v>6.0299999999999999E-2</v>
      </c>
      <c r="I11" s="73">
        <v>1863565110.46</v>
      </c>
      <c r="J11" s="226">
        <f t="shared" si="3"/>
        <v>0.11897242726366201</v>
      </c>
      <c r="K11" s="73">
        <v>0.97789999999999999</v>
      </c>
      <c r="L11" s="73">
        <v>1.0024999999999999</v>
      </c>
      <c r="M11" s="262">
        <v>5.3100000000000001E-2</v>
      </c>
      <c r="N11" s="88">
        <f t="shared" si="0"/>
        <v>-4.0833605286454688E-3</v>
      </c>
      <c r="O11" s="88">
        <f>((L11-G11)/G11)</f>
        <v>-6.8357440063405266E-3</v>
      </c>
      <c r="P11" s="269">
        <f t="shared" si="4"/>
        <v>-7.1999999999999981E-3</v>
      </c>
      <c r="Q11" s="139"/>
      <c r="R11" s="173"/>
      <c r="S11" s="142"/>
      <c r="T11" s="178"/>
      <c r="U11" s="144"/>
      <c r="V11" s="144"/>
      <c r="W11" s="145"/>
      <c r="X11" s="146"/>
    </row>
    <row r="12" spans="1:24" s="141" customFormat="1" ht="12.95" customHeight="1">
      <c r="A12" s="369">
        <v>7</v>
      </c>
      <c r="B12" s="266" t="s">
        <v>8</v>
      </c>
      <c r="C12" s="375" t="s">
        <v>15</v>
      </c>
      <c r="D12" s="73">
        <v>2392242030.1599998</v>
      </c>
      <c r="E12" s="226">
        <f t="shared" si="2"/>
        <v>0.15188538068939111</v>
      </c>
      <c r="F12" s="73">
        <v>21.606000000000002</v>
      </c>
      <c r="G12" s="73">
        <v>22.2575</v>
      </c>
      <c r="H12" s="262">
        <v>5.4600000000000003E-2</v>
      </c>
      <c r="I12" s="73">
        <v>2306710596.8299999</v>
      </c>
      <c r="J12" s="226">
        <f t="shared" si="3"/>
        <v>0.14726341309960153</v>
      </c>
      <c r="K12" s="73">
        <v>20.838899999999999</v>
      </c>
      <c r="L12" s="73">
        <v>21.467199999999998</v>
      </c>
      <c r="M12" s="262">
        <v>1.72E-2</v>
      </c>
      <c r="N12" s="88">
        <f t="shared" si="0"/>
        <v>-3.5753670511457128E-2</v>
      </c>
      <c r="O12" s="88">
        <f>((L12-G12)/G12)</f>
        <v>-3.5507132427271798E-2</v>
      </c>
      <c r="P12" s="269">
        <f t="shared" si="4"/>
        <v>-3.7400000000000003E-2</v>
      </c>
      <c r="Q12" s="139"/>
      <c r="R12" s="173"/>
      <c r="S12" s="142"/>
    </row>
    <row r="13" spans="1:24" s="141" customFormat="1" ht="12.95" customHeight="1">
      <c r="A13" s="369">
        <v>8</v>
      </c>
      <c r="B13" s="266" t="s">
        <v>205</v>
      </c>
      <c r="C13" s="375" t="s">
        <v>59</v>
      </c>
      <c r="D13" s="73">
        <v>386305647.88</v>
      </c>
      <c r="E13" s="226">
        <f t="shared" si="2"/>
        <v>2.4526857922812846E-2</v>
      </c>
      <c r="F13" s="73">
        <v>158</v>
      </c>
      <c r="G13" s="73">
        <v>160.18</v>
      </c>
      <c r="H13" s="262">
        <v>2.5000000000000001E-3</v>
      </c>
      <c r="I13" s="73">
        <v>387126425.38999999</v>
      </c>
      <c r="J13" s="226">
        <f t="shared" si="3"/>
        <v>2.4714655918399605E-2</v>
      </c>
      <c r="K13" s="73">
        <v>157.4</v>
      </c>
      <c r="L13" s="73">
        <v>159.54</v>
      </c>
      <c r="M13" s="262">
        <v>-3.8999999999999998E-3</v>
      </c>
      <c r="N13" s="88">
        <f t="shared" si="0"/>
        <v>2.1246842092636259E-3</v>
      </c>
      <c r="O13" s="88">
        <f>((L13-G13)/G13)</f>
        <v>-3.9955050568111798E-3</v>
      </c>
      <c r="P13" s="269">
        <f t="shared" si="4"/>
        <v>-6.3999999999999994E-3</v>
      </c>
      <c r="Q13" s="139"/>
      <c r="R13" s="173"/>
      <c r="S13" s="142"/>
    </row>
    <row r="14" spans="1:24" s="141" customFormat="1" ht="12.95" customHeight="1">
      <c r="A14" s="369">
        <v>9</v>
      </c>
      <c r="B14" s="266" t="s">
        <v>61</v>
      </c>
      <c r="C14" s="375" t="s">
        <v>60</v>
      </c>
      <c r="D14" s="73">
        <v>258543326.65000001</v>
      </c>
      <c r="E14" s="226">
        <f t="shared" si="2"/>
        <v>1.6415124848513107E-2</v>
      </c>
      <c r="F14" s="73">
        <v>12.5922</v>
      </c>
      <c r="G14" s="73">
        <v>12.6839</v>
      </c>
      <c r="H14" s="262">
        <v>6.8199999999999997E-2</v>
      </c>
      <c r="I14" s="73">
        <v>253864944.66</v>
      </c>
      <c r="J14" s="226">
        <f t="shared" si="3"/>
        <v>1.6207069178226983E-2</v>
      </c>
      <c r="K14" s="73">
        <v>12.3622</v>
      </c>
      <c r="L14" s="73">
        <v>12.459300000000001</v>
      </c>
      <c r="M14" s="262">
        <v>4.9000000000000002E-2</v>
      </c>
      <c r="N14" s="88">
        <f t="shared" si="0"/>
        <v>-1.8095156624689503E-2</v>
      </c>
      <c r="O14" s="88">
        <f t="shared" si="1"/>
        <v>-1.7707487444713284E-2</v>
      </c>
      <c r="P14" s="269">
        <f t="shared" si="4"/>
        <v>-1.9199999999999995E-2</v>
      </c>
      <c r="Q14" s="139"/>
      <c r="R14" s="173"/>
      <c r="S14" s="179"/>
      <c r="T14" s="179"/>
    </row>
    <row r="15" spans="1:24" s="141" customFormat="1" ht="12.95" customHeight="1">
      <c r="A15" s="369">
        <v>10</v>
      </c>
      <c r="B15" s="266" t="s">
        <v>6</v>
      </c>
      <c r="C15" s="375" t="s">
        <v>75</v>
      </c>
      <c r="D15" s="82">
        <v>344853094.94</v>
      </c>
      <c r="E15" s="226">
        <f t="shared" si="2"/>
        <v>2.1895001821104799E-2</v>
      </c>
      <c r="F15" s="73">
        <v>3019.67</v>
      </c>
      <c r="G15" s="73">
        <v>3065.05</v>
      </c>
      <c r="H15" s="262">
        <v>7.6499999999999999E-2</v>
      </c>
      <c r="I15" s="82">
        <v>348832404.11000001</v>
      </c>
      <c r="J15" s="226">
        <f t="shared" si="3"/>
        <v>2.2269915653733808E-2</v>
      </c>
      <c r="K15" s="73">
        <v>3054.54</v>
      </c>
      <c r="L15" s="73">
        <v>3100.4</v>
      </c>
      <c r="M15" s="262">
        <v>8.8999999999999996E-2</v>
      </c>
      <c r="N15" s="88">
        <f t="shared" ref="N15:N21" si="5">((I15-D15)/D15)</f>
        <v>1.1539142981136258E-2</v>
      </c>
      <c r="O15" s="88">
        <f t="shared" ref="O15:O20" si="6">((L15-G15)/G15)</f>
        <v>1.1533253943655048E-2</v>
      </c>
      <c r="P15" s="269">
        <f t="shared" si="4"/>
        <v>1.2499999999999997E-2</v>
      </c>
      <c r="Q15" s="139"/>
      <c r="R15" s="173"/>
      <c r="S15" s="180"/>
      <c r="T15" s="180"/>
    </row>
    <row r="16" spans="1:24" s="141" customFormat="1" ht="12.95" customHeight="1">
      <c r="A16" s="369">
        <v>11</v>
      </c>
      <c r="B16" s="266" t="s">
        <v>89</v>
      </c>
      <c r="C16" s="375" t="s">
        <v>90</v>
      </c>
      <c r="D16" s="82">
        <v>251685107.75999999</v>
      </c>
      <c r="E16" s="226">
        <f t="shared" si="2"/>
        <v>1.5979690986125377E-2</v>
      </c>
      <c r="F16" s="73">
        <v>143.12679012582805</v>
      </c>
      <c r="G16" s="73">
        <v>144.13219657929599</v>
      </c>
      <c r="H16" s="262">
        <v>7.5499999999999998E-2</v>
      </c>
      <c r="I16" s="82">
        <v>249533970.43000001</v>
      </c>
      <c r="J16" s="226">
        <f t="shared" si="3"/>
        <v>1.5930574134577942E-2</v>
      </c>
      <c r="K16" s="73">
        <v>143.16</v>
      </c>
      <c r="L16" s="73">
        <v>144.16</v>
      </c>
      <c r="M16" s="262">
        <v>7.5700000000000003E-2</v>
      </c>
      <c r="N16" s="88">
        <f t="shared" si="5"/>
        <v>-8.5469392652792499E-3</v>
      </c>
      <c r="O16" s="88">
        <f t="shared" si="6"/>
        <v>1.9290222007202452E-4</v>
      </c>
      <c r="P16" s="269">
        <f t="shared" si="4"/>
        <v>2.0000000000000573E-4</v>
      </c>
      <c r="Q16" s="139"/>
      <c r="R16" s="173"/>
      <c r="S16" s="181"/>
      <c r="T16" s="181"/>
    </row>
    <row r="17" spans="1:23" s="141" customFormat="1" ht="12.95" customHeight="1">
      <c r="A17" s="369">
        <v>12</v>
      </c>
      <c r="B17" s="266" t="s">
        <v>53</v>
      </c>
      <c r="C17" s="375" t="s">
        <v>136</v>
      </c>
      <c r="D17" s="82">
        <v>319391480.06999999</v>
      </c>
      <c r="E17" s="226">
        <f t="shared" si="2"/>
        <v>2.0278423306581351E-2</v>
      </c>
      <c r="F17" s="73">
        <v>1.25</v>
      </c>
      <c r="G17" s="73">
        <v>1.3</v>
      </c>
      <c r="H17" s="262">
        <v>-3.2899999999999999E-2</v>
      </c>
      <c r="I17" s="82">
        <v>325689551.66000003</v>
      </c>
      <c r="J17" s="226">
        <f t="shared" si="3"/>
        <v>2.0792445768551396E-2</v>
      </c>
      <c r="K17" s="73">
        <v>1.26</v>
      </c>
      <c r="L17" s="73">
        <v>1.31</v>
      </c>
      <c r="M17" s="262">
        <v>1.23E-2</v>
      </c>
      <c r="N17" s="88">
        <f t="shared" si="5"/>
        <v>1.9718971804193731E-2</v>
      </c>
      <c r="O17" s="88">
        <f t="shared" si="6"/>
        <v>7.6923076923076988E-3</v>
      </c>
      <c r="P17" s="269">
        <f t="shared" si="4"/>
        <v>4.5199999999999997E-2</v>
      </c>
      <c r="Q17" s="139"/>
      <c r="R17" s="173"/>
      <c r="S17" s="180"/>
      <c r="T17" s="180"/>
    </row>
    <row r="18" spans="1:23" s="141" customFormat="1" ht="12.95" customHeight="1">
      <c r="A18" s="369">
        <v>13</v>
      </c>
      <c r="B18" s="266" t="s">
        <v>99</v>
      </c>
      <c r="C18" s="375" t="s">
        <v>139</v>
      </c>
      <c r="D18" s="73">
        <v>291673036.66000003</v>
      </c>
      <c r="E18" s="226">
        <f t="shared" si="2"/>
        <v>1.8518556923344361E-2</v>
      </c>
      <c r="F18" s="73">
        <v>1.4832559999999999</v>
      </c>
      <c r="G18" s="73">
        <v>1.496008</v>
      </c>
      <c r="H18" s="262">
        <v>2.7300000000000001E-2</v>
      </c>
      <c r="I18" s="73">
        <v>287034647.75999999</v>
      </c>
      <c r="J18" s="226">
        <f t="shared" si="3"/>
        <v>1.8324666286732582E-2</v>
      </c>
      <c r="K18" s="73">
        <v>1.4597</v>
      </c>
      <c r="L18" s="73">
        <v>1.4729000000000001</v>
      </c>
      <c r="M18" s="262">
        <v>1.12E-2</v>
      </c>
      <c r="N18" s="88">
        <f t="shared" si="5"/>
        <v>-1.5902700342530988E-2</v>
      </c>
      <c r="O18" s="88">
        <f t="shared" si="6"/>
        <v>-1.5446441462879814E-2</v>
      </c>
      <c r="P18" s="269">
        <f t="shared" si="4"/>
        <v>-1.6100000000000003E-2</v>
      </c>
      <c r="Q18" s="139"/>
      <c r="R18" s="173"/>
      <c r="S18" s="182"/>
      <c r="T18" s="182"/>
    </row>
    <row r="19" spans="1:23" s="141" customFormat="1" ht="12.95" customHeight="1">
      <c r="A19" s="369">
        <v>14</v>
      </c>
      <c r="B19" s="266" t="s">
        <v>149</v>
      </c>
      <c r="C19" s="375" t="s">
        <v>150</v>
      </c>
      <c r="D19" s="73">
        <v>445037706.67000002</v>
      </c>
      <c r="E19" s="226">
        <f>(D19/$D$21)</f>
        <v>2.8255803821900748E-2</v>
      </c>
      <c r="F19" s="73">
        <v>144.11490000000001</v>
      </c>
      <c r="G19" s="73">
        <v>145.86109999999999</v>
      </c>
      <c r="H19" s="262">
        <v>2.8E-3</v>
      </c>
      <c r="I19" s="73">
        <v>437099684.80000001</v>
      </c>
      <c r="J19" s="226">
        <f>(I19/$I$21)</f>
        <v>2.790501397828879E-2</v>
      </c>
      <c r="K19" s="73">
        <v>141.57550000000001</v>
      </c>
      <c r="L19" s="73">
        <v>143.2242</v>
      </c>
      <c r="M19" s="262">
        <v>4.0000000000000001E-3</v>
      </c>
      <c r="N19" s="88">
        <f>((I19-D19)/D19)</f>
        <v>-1.7836740013326847E-2</v>
      </c>
      <c r="O19" s="88">
        <f t="shared" si="6"/>
        <v>-1.8078157918732254E-2</v>
      </c>
      <c r="P19" s="269">
        <f>M19-H19</f>
        <v>1.2000000000000001E-3</v>
      </c>
      <c r="Q19" s="139"/>
      <c r="R19" s="173"/>
      <c r="S19" s="182"/>
      <c r="T19" s="182"/>
    </row>
    <row r="20" spans="1:23" s="141" customFormat="1" ht="12.95" customHeight="1">
      <c r="A20" s="369">
        <v>15</v>
      </c>
      <c r="B20" s="266" t="s">
        <v>246</v>
      </c>
      <c r="C20" s="375" t="s">
        <v>245</v>
      </c>
      <c r="D20" s="82">
        <v>25119796.890000001</v>
      </c>
      <c r="E20" s="226">
        <f t="shared" si="2"/>
        <v>1.5948762146038597E-3</v>
      </c>
      <c r="F20" s="73">
        <v>97.65</v>
      </c>
      <c r="G20" s="73">
        <v>100.68</v>
      </c>
      <c r="H20" s="262">
        <v>-5.4000000000000003E-3</v>
      </c>
      <c r="I20" s="82">
        <v>24679983.359999999</v>
      </c>
      <c r="J20" s="226">
        <f t="shared" si="3"/>
        <v>1.5756023273269006E-3</v>
      </c>
      <c r="K20" s="73">
        <v>97.55</v>
      </c>
      <c r="L20" s="73">
        <v>98.91</v>
      </c>
      <c r="M20" s="262">
        <v>-1.7399999999999999E-2</v>
      </c>
      <c r="N20" s="88">
        <f t="shared" si="5"/>
        <v>-1.7508641965775115E-2</v>
      </c>
      <c r="O20" s="88">
        <f t="shared" si="6"/>
        <v>-1.7580452920143128E-2</v>
      </c>
      <c r="P20" s="269">
        <f t="shared" si="4"/>
        <v>-1.1999999999999999E-2</v>
      </c>
      <c r="Q20" s="139"/>
      <c r="R20" s="175"/>
      <c r="S20" s="148"/>
      <c r="T20" s="148"/>
    </row>
    <row r="21" spans="1:23" s="141" customFormat="1" ht="12.95" customHeight="1">
      <c r="A21" s="250"/>
      <c r="B21" s="356"/>
      <c r="C21" s="315" t="s">
        <v>47</v>
      </c>
      <c r="D21" s="77">
        <f>SUM(D6:D20)</f>
        <v>15750311315.689997</v>
      </c>
      <c r="E21" s="335">
        <f>(D21/$D$155)</f>
        <v>1.1091409053661804E-2</v>
      </c>
      <c r="F21" s="337"/>
      <c r="G21" s="78"/>
      <c r="H21" s="357"/>
      <c r="I21" s="77">
        <f>SUM(I6:I20)</f>
        <v>15663840381.52</v>
      </c>
      <c r="J21" s="335">
        <f>(I21/$I$155)</f>
        <v>1.1064012985536047E-2</v>
      </c>
      <c r="K21" s="337"/>
      <c r="L21" s="78"/>
      <c r="M21" s="357"/>
      <c r="N21" s="339">
        <f t="shared" si="5"/>
        <v>-5.4901095246197747E-3</v>
      </c>
      <c r="O21" s="339"/>
      <c r="P21" s="340">
        <f t="shared" si="4"/>
        <v>0</v>
      </c>
      <c r="Q21" s="139"/>
      <c r="R21" s="173"/>
      <c r="S21" s="183"/>
      <c r="V21" s="148"/>
      <c r="W21" s="148"/>
    </row>
    <row r="22" spans="1:23" s="141" customFormat="1" ht="5.25" customHeight="1">
      <c r="A22" s="384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6"/>
      <c r="Q22" s="139"/>
      <c r="R22" s="173"/>
      <c r="S22" s="183"/>
      <c r="V22" s="148"/>
      <c r="W22" s="148"/>
    </row>
    <row r="23" spans="1:23" s="141" customFormat="1" ht="12.95" customHeight="1">
      <c r="A23" s="387" t="s">
        <v>49</v>
      </c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9"/>
      <c r="Q23" s="139"/>
      <c r="R23" s="184"/>
      <c r="T23" s="185"/>
    </row>
    <row r="24" spans="1:23" s="141" customFormat="1" ht="12.95" customHeight="1">
      <c r="A24" s="369">
        <v>16</v>
      </c>
      <c r="B24" s="266" t="s">
        <v>6</v>
      </c>
      <c r="C24" s="375" t="s">
        <v>39</v>
      </c>
      <c r="D24" s="74">
        <v>243929348686.79001</v>
      </c>
      <c r="E24" s="226">
        <f>(D24/$D$53)</f>
        <v>0.39542381824760486</v>
      </c>
      <c r="F24" s="80">
        <v>100</v>
      </c>
      <c r="G24" s="80">
        <v>100</v>
      </c>
      <c r="H24" s="262">
        <v>4.1599999999999998E-2</v>
      </c>
      <c r="I24" s="74">
        <v>243093158525.20999</v>
      </c>
      <c r="J24" s="226">
        <f>(I24/$I$53)</f>
        <v>0.39281643829162854</v>
      </c>
      <c r="K24" s="80">
        <v>100</v>
      </c>
      <c r="L24" s="80">
        <v>100</v>
      </c>
      <c r="M24" s="262">
        <v>3.6600000000000001E-2</v>
      </c>
      <c r="N24" s="88">
        <f>((I24-D24)/D24)</f>
        <v>-3.4280014523947319E-3</v>
      </c>
      <c r="O24" s="88">
        <f t="shared" ref="O24:O33" si="7">((L24-G24)/G24)</f>
        <v>0</v>
      </c>
      <c r="P24" s="269">
        <f t="shared" ref="P24:P53" si="8">M24-H24</f>
        <v>-4.9999999999999975E-3</v>
      </c>
      <c r="Q24" s="139"/>
      <c r="R24" s="186"/>
      <c r="S24" s="140"/>
      <c r="T24" s="140"/>
    </row>
    <row r="25" spans="1:23" s="141" customFormat="1" ht="12.95" customHeight="1">
      <c r="A25" s="369">
        <v>17</v>
      </c>
      <c r="B25" s="266" t="s">
        <v>205</v>
      </c>
      <c r="C25" s="375" t="s">
        <v>19</v>
      </c>
      <c r="D25" s="74">
        <v>173538706504.42999</v>
      </c>
      <c r="E25" s="226">
        <f t="shared" ref="E25:E47" si="9">(D25/$D$53)</f>
        <v>0.28131644801726297</v>
      </c>
      <c r="F25" s="80">
        <v>100</v>
      </c>
      <c r="G25" s="80">
        <v>100</v>
      </c>
      <c r="H25" s="262">
        <v>8.09E-2</v>
      </c>
      <c r="I25" s="74">
        <v>173589231095.29001</v>
      </c>
      <c r="J25" s="226">
        <f t="shared" ref="J25:J52" si="10">(I25/$I$53)</f>
        <v>0.28050441196420062</v>
      </c>
      <c r="K25" s="80">
        <v>100</v>
      </c>
      <c r="L25" s="80">
        <v>100</v>
      </c>
      <c r="M25" s="262">
        <v>8.14E-2</v>
      </c>
      <c r="N25" s="88">
        <f t="shared" ref="N25:N53" si="11">((I25-D25)/D25)</f>
        <v>2.911430647244458E-4</v>
      </c>
      <c r="O25" s="88">
        <f t="shared" si="7"/>
        <v>0</v>
      </c>
      <c r="P25" s="269">
        <f t="shared" si="8"/>
        <v>5.0000000000000044E-4</v>
      </c>
      <c r="Q25" s="139"/>
      <c r="R25" s="187"/>
      <c r="S25" s="149"/>
      <c r="T25" s="185"/>
      <c r="U25" s="188"/>
    </row>
    <row r="26" spans="1:23" s="141" customFormat="1" ht="12.95" customHeight="1">
      <c r="A26" s="369">
        <v>18</v>
      </c>
      <c r="B26" s="266" t="s">
        <v>46</v>
      </c>
      <c r="C26" s="375" t="s">
        <v>85</v>
      </c>
      <c r="D26" s="74">
        <v>22084050029.110001</v>
      </c>
      <c r="E26" s="226">
        <f t="shared" si="9"/>
        <v>3.5799543728108667E-2</v>
      </c>
      <c r="F26" s="80">
        <v>1</v>
      </c>
      <c r="G26" s="80">
        <v>1</v>
      </c>
      <c r="H26" s="262">
        <v>6.2399999999999997E-2</v>
      </c>
      <c r="I26" s="74">
        <v>22909519235.490002</v>
      </c>
      <c r="J26" s="226">
        <f t="shared" si="10"/>
        <v>3.7019699787748113E-2</v>
      </c>
      <c r="K26" s="80">
        <v>1</v>
      </c>
      <c r="L26" s="80">
        <v>1</v>
      </c>
      <c r="M26" s="262">
        <v>5.3600000000000002E-2</v>
      </c>
      <c r="N26" s="88">
        <f t="shared" si="11"/>
        <v>3.7378524559214102E-2</v>
      </c>
      <c r="O26" s="88">
        <f t="shared" si="7"/>
        <v>0</v>
      </c>
      <c r="P26" s="269">
        <f t="shared" si="8"/>
        <v>-8.7999999999999953E-3</v>
      </c>
      <c r="Q26" s="139"/>
      <c r="R26" s="173"/>
      <c r="S26" s="142"/>
    </row>
    <row r="27" spans="1:23" s="141" customFormat="1" ht="12.95" customHeight="1">
      <c r="A27" s="369">
        <v>19</v>
      </c>
      <c r="B27" s="266" t="s">
        <v>41</v>
      </c>
      <c r="C27" s="375" t="s">
        <v>42</v>
      </c>
      <c r="D27" s="74">
        <v>929469014.49000001</v>
      </c>
      <c r="E27" s="226">
        <f t="shared" si="9"/>
        <v>1.5067239290028817E-3</v>
      </c>
      <c r="F27" s="80">
        <v>100</v>
      </c>
      <c r="G27" s="80">
        <v>100</v>
      </c>
      <c r="H27" s="262">
        <v>8.5400000000000004E-2</v>
      </c>
      <c r="I27" s="74">
        <v>934814315.22000003</v>
      </c>
      <c r="J27" s="226">
        <f t="shared" si="10"/>
        <v>1.5105749252530549E-3</v>
      </c>
      <c r="K27" s="80">
        <v>100</v>
      </c>
      <c r="L27" s="80">
        <v>100</v>
      </c>
      <c r="M27" s="262">
        <v>8.3199999999999996E-2</v>
      </c>
      <c r="N27" s="88">
        <f t="shared" si="11"/>
        <v>5.7509186930055842E-3</v>
      </c>
      <c r="O27" s="88">
        <f t="shared" si="7"/>
        <v>0</v>
      </c>
      <c r="P27" s="269">
        <f t="shared" si="8"/>
        <v>-2.2000000000000075E-3</v>
      </c>
      <c r="Q27" s="139"/>
      <c r="R27" s="173"/>
      <c r="S27" s="149"/>
    </row>
    <row r="28" spans="1:23" s="141" customFormat="1" ht="12.95" customHeight="1">
      <c r="A28" s="369">
        <v>20</v>
      </c>
      <c r="B28" s="266" t="s">
        <v>8</v>
      </c>
      <c r="C28" s="375" t="s">
        <v>20</v>
      </c>
      <c r="D28" s="74">
        <v>70227225883.899994</v>
      </c>
      <c r="E28" s="226">
        <f t="shared" si="9"/>
        <v>0.11384246280100292</v>
      </c>
      <c r="F28" s="80">
        <v>1</v>
      </c>
      <c r="G28" s="80">
        <v>1</v>
      </c>
      <c r="H28" s="262">
        <v>7.1499999999999994E-2</v>
      </c>
      <c r="I28" s="74">
        <v>69844323141.429993</v>
      </c>
      <c r="J28" s="226">
        <f t="shared" si="10"/>
        <v>0.11286207484305176</v>
      </c>
      <c r="K28" s="80">
        <v>1</v>
      </c>
      <c r="L28" s="80">
        <v>1</v>
      </c>
      <c r="M28" s="262">
        <v>6.9199999999999998E-2</v>
      </c>
      <c r="N28" s="88">
        <f t="shared" si="11"/>
        <v>-5.4523404228300001E-3</v>
      </c>
      <c r="O28" s="88">
        <f t="shared" si="7"/>
        <v>0</v>
      </c>
      <c r="P28" s="269">
        <f t="shared" si="8"/>
        <v>-2.2999999999999965E-3</v>
      </c>
      <c r="Q28" s="139"/>
      <c r="R28" s="184"/>
      <c r="S28" s="142"/>
    </row>
    <row r="29" spans="1:23" s="141" customFormat="1" ht="12.95" customHeight="1">
      <c r="A29" s="369">
        <v>21</v>
      </c>
      <c r="B29" s="266" t="s">
        <v>61</v>
      </c>
      <c r="C29" s="375" t="s">
        <v>62</v>
      </c>
      <c r="D29" s="74">
        <v>2055786829.6400001</v>
      </c>
      <c r="E29" s="226">
        <f t="shared" si="9"/>
        <v>3.3325513393764501E-3</v>
      </c>
      <c r="F29" s="80">
        <v>10</v>
      </c>
      <c r="G29" s="80">
        <v>10</v>
      </c>
      <c r="H29" s="262">
        <v>6.6900000000000001E-2</v>
      </c>
      <c r="I29" s="74">
        <v>2020477507.7</v>
      </c>
      <c r="J29" s="226">
        <f t="shared" si="10"/>
        <v>3.2649079185860849E-3</v>
      </c>
      <c r="K29" s="80">
        <v>10</v>
      </c>
      <c r="L29" s="80">
        <v>10</v>
      </c>
      <c r="M29" s="262" t="s">
        <v>267</v>
      </c>
      <c r="N29" s="88">
        <f t="shared" si="11"/>
        <v>-1.71755755173231E-2</v>
      </c>
      <c r="O29" s="88">
        <f t="shared" si="7"/>
        <v>0</v>
      </c>
      <c r="P29" s="269" t="e">
        <f t="shared" si="8"/>
        <v>#VALUE!</v>
      </c>
      <c r="Q29" s="139"/>
      <c r="R29" s="173"/>
      <c r="S29" s="179"/>
      <c r="T29" s="404"/>
      <c r="U29" s="404"/>
    </row>
    <row r="30" spans="1:23" s="141" customFormat="1" ht="12.95" customHeight="1">
      <c r="A30" s="369">
        <v>22</v>
      </c>
      <c r="B30" s="266" t="s">
        <v>89</v>
      </c>
      <c r="C30" s="375" t="s">
        <v>91</v>
      </c>
      <c r="D30" s="74">
        <v>32179879960.299999</v>
      </c>
      <c r="E30" s="226">
        <f t="shared" si="9"/>
        <v>5.2165477721953651E-2</v>
      </c>
      <c r="F30" s="80">
        <v>1</v>
      </c>
      <c r="G30" s="80">
        <v>1</v>
      </c>
      <c r="H30" s="262">
        <v>7.0668009842191695E-2</v>
      </c>
      <c r="I30" s="74">
        <v>32223976770.779999</v>
      </c>
      <c r="J30" s="226">
        <f t="shared" si="10"/>
        <v>5.2071016146582598E-2</v>
      </c>
      <c r="K30" s="80">
        <v>1</v>
      </c>
      <c r="L30" s="80">
        <v>1</v>
      </c>
      <c r="M30" s="262">
        <v>7.3999999999999996E-2</v>
      </c>
      <c r="N30" s="88">
        <f t="shared" si="11"/>
        <v>1.3703224043843962E-3</v>
      </c>
      <c r="O30" s="88">
        <f t="shared" si="7"/>
        <v>0</v>
      </c>
      <c r="P30" s="269">
        <f t="shared" si="8"/>
        <v>3.3319901578083011E-3</v>
      </c>
      <c r="Q30" s="139"/>
      <c r="R30" s="173"/>
      <c r="S30" s="142"/>
      <c r="T30" s="402"/>
      <c r="U30" s="402"/>
    </row>
    <row r="31" spans="1:23" s="141" customFormat="1" ht="12.95" customHeight="1">
      <c r="A31" s="369">
        <v>23</v>
      </c>
      <c r="B31" s="266" t="s">
        <v>96</v>
      </c>
      <c r="C31" s="375" t="s">
        <v>95</v>
      </c>
      <c r="D31" s="74">
        <v>2249336989.798635</v>
      </c>
      <c r="E31" s="226">
        <f t="shared" si="9"/>
        <v>3.646307530521102E-3</v>
      </c>
      <c r="F31" s="80">
        <v>100</v>
      </c>
      <c r="G31" s="80">
        <v>100</v>
      </c>
      <c r="H31" s="262">
        <v>5.2600000000000001E-2</v>
      </c>
      <c r="I31" s="74">
        <v>2313730494.8699999</v>
      </c>
      <c r="J31" s="226">
        <f t="shared" si="10"/>
        <v>3.7387780786406043E-3</v>
      </c>
      <c r="K31" s="80">
        <v>100</v>
      </c>
      <c r="L31" s="80">
        <v>100</v>
      </c>
      <c r="M31" s="262">
        <v>5.1299999999999998E-2</v>
      </c>
      <c r="N31" s="88">
        <f t="shared" si="11"/>
        <v>2.8627771367032696E-2</v>
      </c>
      <c r="O31" s="88">
        <f t="shared" si="7"/>
        <v>0</v>
      </c>
      <c r="P31" s="269">
        <f t="shared" si="8"/>
        <v>-1.3000000000000025E-3</v>
      </c>
      <c r="Q31" s="139"/>
      <c r="R31" s="173"/>
      <c r="S31" s="142"/>
      <c r="T31" s="403"/>
      <c r="U31" s="403"/>
    </row>
    <row r="32" spans="1:23" s="141" customFormat="1" ht="12.95" customHeight="1">
      <c r="A32" s="369">
        <v>24</v>
      </c>
      <c r="B32" s="266" t="s">
        <v>97</v>
      </c>
      <c r="C32" s="375" t="s">
        <v>98</v>
      </c>
      <c r="D32" s="74">
        <v>5385187965.4799995</v>
      </c>
      <c r="E32" s="226">
        <f t="shared" si="9"/>
        <v>8.7297063627443348E-3</v>
      </c>
      <c r="F32" s="80">
        <v>100</v>
      </c>
      <c r="G32" s="80">
        <v>100</v>
      </c>
      <c r="H32" s="262">
        <v>7.7499999999999999E-2</v>
      </c>
      <c r="I32" s="74">
        <v>5092847013.3199997</v>
      </c>
      <c r="J32" s="226">
        <f t="shared" si="10"/>
        <v>8.2295776511088145E-3</v>
      </c>
      <c r="K32" s="80">
        <v>100</v>
      </c>
      <c r="L32" s="80">
        <v>100</v>
      </c>
      <c r="M32" s="262">
        <v>7.3999999999999996E-2</v>
      </c>
      <c r="N32" s="88">
        <f t="shared" si="11"/>
        <v>-5.4286118522502216E-2</v>
      </c>
      <c r="O32" s="88">
        <f t="shared" si="7"/>
        <v>0</v>
      </c>
      <c r="P32" s="269">
        <f t="shared" si="8"/>
        <v>-3.5000000000000031E-3</v>
      </c>
      <c r="Q32" s="139"/>
      <c r="R32" s="173"/>
      <c r="S32" s="142"/>
    </row>
    <row r="33" spans="1:21" s="141" customFormat="1" ht="12.95" customHeight="1">
      <c r="A33" s="369">
        <v>25</v>
      </c>
      <c r="B33" s="266" t="s">
        <v>99</v>
      </c>
      <c r="C33" s="375" t="s">
        <v>104</v>
      </c>
      <c r="D33" s="74">
        <v>734420893.88</v>
      </c>
      <c r="E33" s="226">
        <f t="shared" si="9"/>
        <v>1.1905394558804708E-3</v>
      </c>
      <c r="F33" s="80">
        <v>10</v>
      </c>
      <c r="G33" s="80">
        <v>10</v>
      </c>
      <c r="H33" s="262">
        <v>7.0800000000000002E-2</v>
      </c>
      <c r="I33" s="74">
        <v>718296254.32000005</v>
      </c>
      <c r="J33" s="226">
        <f t="shared" si="10"/>
        <v>1.1607014280944437E-3</v>
      </c>
      <c r="K33" s="80">
        <v>10</v>
      </c>
      <c r="L33" s="80">
        <v>10</v>
      </c>
      <c r="M33" s="262">
        <v>7.2800000000000004E-2</v>
      </c>
      <c r="N33" s="88">
        <f t="shared" si="11"/>
        <v>-2.1955583908856782E-2</v>
      </c>
      <c r="O33" s="88">
        <f t="shared" si="7"/>
        <v>0</v>
      </c>
      <c r="P33" s="269">
        <f t="shared" si="8"/>
        <v>2.0000000000000018E-3</v>
      </c>
      <c r="Q33" s="139"/>
      <c r="R33" s="177"/>
      <c r="S33" s="189"/>
    </row>
    <row r="34" spans="1:21" s="141" customFormat="1" ht="12.95" customHeight="1">
      <c r="A34" s="369">
        <v>26</v>
      </c>
      <c r="B34" s="266" t="s">
        <v>13</v>
      </c>
      <c r="C34" s="375" t="s">
        <v>106</v>
      </c>
      <c r="D34" s="74">
        <v>1765270488.5799999</v>
      </c>
      <c r="E34" s="226">
        <f t="shared" si="9"/>
        <v>2.8616072669894366E-3</v>
      </c>
      <c r="F34" s="80">
        <v>100</v>
      </c>
      <c r="G34" s="80">
        <v>100</v>
      </c>
      <c r="H34" s="262">
        <v>5.4800000000000001E-2</v>
      </c>
      <c r="I34" s="74">
        <v>1770416665.6099999</v>
      </c>
      <c r="J34" s="226">
        <f t="shared" si="10"/>
        <v>2.860832337266043E-3</v>
      </c>
      <c r="K34" s="80">
        <v>100</v>
      </c>
      <c r="L34" s="80">
        <v>100</v>
      </c>
      <c r="M34" s="262">
        <v>5.4699999999999999E-2</v>
      </c>
      <c r="N34" s="88">
        <f t="shared" si="11"/>
        <v>2.9152342733263525E-3</v>
      </c>
      <c r="O34" s="88">
        <f t="shared" ref="O34:O39" si="12">((L34-G34)/G34)</f>
        <v>0</v>
      </c>
      <c r="P34" s="269">
        <f t="shared" si="8"/>
        <v>-1.0000000000000286E-4</v>
      </c>
      <c r="Q34" s="139"/>
      <c r="R34" s="190"/>
      <c r="S34" s="142"/>
      <c r="T34" s="404"/>
      <c r="U34" s="404"/>
    </row>
    <row r="35" spans="1:21" s="141" customFormat="1" ht="12.95" customHeight="1">
      <c r="A35" s="369">
        <v>27</v>
      </c>
      <c r="B35" s="266" t="s">
        <v>53</v>
      </c>
      <c r="C35" s="375" t="s">
        <v>107</v>
      </c>
      <c r="D35" s="74">
        <v>14682040040.540001</v>
      </c>
      <c r="E35" s="226">
        <f t="shared" si="9"/>
        <v>2.3800450268692697E-2</v>
      </c>
      <c r="F35" s="80">
        <v>100</v>
      </c>
      <c r="G35" s="80">
        <v>100</v>
      </c>
      <c r="H35" s="262">
        <v>5.7200000000000001E-2</v>
      </c>
      <c r="I35" s="74">
        <v>16227819853.92</v>
      </c>
      <c r="J35" s="226">
        <f t="shared" si="10"/>
        <v>2.6222681193201727E-2</v>
      </c>
      <c r="K35" s="80">
        <v>100</v>
      </c>
      <c r="L35" s="80">
        <v>100</v>
      </c>
      <c r="M35" s="262">
        <v>4.7699999999999999E-2</v>
      </c>
      <c r="N35" s="88">
        <f t="shared" si="11"/>
        <v>0.10528372141145216</v>
      </c>
      <c r="O35" s="88">
        <f t="shared" si="12"/>
        <v>0</v>
      </c>
      <c r="P35" s="269">
        <f t="shared" si="8"/>
        <v>-9.5000000000000015E-3</v>
      </c>
      <c r="Q35" s="139"/>
      <c r="R35" s="173"/>
      <c r="S35" s="151"/>
    </row>
    <row r="36" spans="1:21" s="141" customFormat="1" ht="12.95" customHeight="1">
      <c r="A36" s="369">
        <v>28</v>
      </c>
      <c r="B36" s="266" t="s">
        <v>108</v>
      </c>
      <c r="C36" s="379" t="s">
        <v>110</v>
      </c>
      <c r="D36" s="74">
        <v>11135469598.84</v>
      </c>
      <c r="E36" s="226">
        <f t="shared" si="9"/>
        <v>1.8051251030097529E-2</v>
      </c>
      <c r="F36" s="76">
        <v>100</v>
      </c>
      <c r="G36" s="76">
        <v>100</v>
      </c>
      <c r="H36" s="262">
        <v>4.87E-2</v>
      </c>
      <c r="I36" s="74">
        <v>11153629874.07</v>
      </c>
      <c r="J36" s="226">
        <f t="shared" si="10"/>
        <v>1.8023251611587073E-2</v>
      </c>
      <c r="K36" s="76">
        <v>100</v>
      </c>
      <c r="L36" s="76">
        <v>100</v>
      </c>
      <c r="M36" s="262">
        <v>4.2200000000000001E-2</v>
      </c>
      <c r="N36" s="88">
        <f t="shared" si="11"/>
        <v>1.6308495181820916E-3</v>
      </c>
      <c r="O36" s="88">
        <f t="shared" si="12"/>
        <v>0</v>
      </c>
      <c r="P36" s="269">
        <f t="shared" si="8"/>
        <v>-6.4999999999999988E-3</v>
      </c>
      <c r="Q36" s="139"/>
      <c r="R36" s="173"/>
      <c r="S36" s="152"/>
    </row>
    <row r="37" spans="1:21" s="141" customFormat="1" ht="12.95" customHeight="1">
      <c r="A37" s="369">
        <v>29</v>
      </c>
      <c r="B37" s="266" t="s">
        <v>108</v>
      </c>
      <c r="C37" s="379" t="s">
        <v>109</v>
      </c>
      <c r="D37" s="74">
        <v>419237270.69</v>
      </c>
      <c r="E37" s="226">
        <f t="shared" si="9"/>
        <v>6.7960826862537385E-4</v>
      </c>
      <c r="F37" s="76">
        <v>1000000</v>
      </c>
      <c r="G37" s="76">
        <v>1000000</v>
      </c>
      <c r="H37" s="262">
        <v>5.8099999999999999E-2</v>
      </c>
      <c r="I37" s="74">
        <v>423673255.89999998</v>
      </c>
      <c r="J37" s="226">
        <f t="shared" si="10"/>
        <v>6.8461745444307301E-4</v>
      </c>
      <c r="K37" s="76">
        <v>1000000</v>
      </c>
      <c r="L37" s="76">
        <v>1000000</v>
      </c>
      <c r="M37" s="262">
        <v>4.9200000000000001E-2</v>
      </c>
      <c r="N37" s="88">
        <f t="shared" si="11"/>
        <v>1.0581085032585556E-2</v>
      </c>
      <c r="O37" s="88">
        <f t="shared" si="12"/>
        <v>0</v>
      </c>
      <c r="P37" s="269">
        <f t="shared" si="8"/>
        <v>-8.8999999999999982E-3</v>
      </c>
      <c r="Q37" s="139"/>
      <c r="R37" s="173"/>
      <c r="S37" s="151"/>
    </row>
    <row r="38" spans="1:21" s="141" customFormat="1" ht="12.95" customHeight="1">
      <c r="A38" s="369">
        <v>30</v>
      </c>
      <c r="B38" s="266" t="s">
        <v>118</v>
      </c>
      <c r="C38" s="375" t="s">
        <v>119</v>
      </c>
      <c r="D38" s="74">
        <v>5137529344.0600004</v>
      </c>
      <c r="E38" s="226">
        <f t="shared" si="9"/>
        <v>8.3282371740999693E-3</v>
      </c>
      <c r="F38" s="80">
        <v>1</v>
      </c>
      <c r="G38" s="80">
        <v>1</v>
      </c>
      <c r="H38" s="262">
        <v>7.0000000000000007E-2</v>
      </c>
      <c r="I38" s="74">
        <v>5357657650.04</v>
      </c>
      <c r="J38" s="226">
        <f t="shared" si="10"/>
        <v>8.6574875592656964E-3</v>
      </c>
      <c r="K38" s="80">
        <v>1</v>
      </c>
      <c r="L38" s="80">
        <v>1</v>
      </c>
      <c r="M38" s="262">
        <v>6.6100000000000006E-2</v>
      </c>
      <c r="N38" s="88">
        <f t="shared" si="11"/>
        <v>4.2847114096683729E-2</v>
      </c>
      <c r="O38" s="88">
        <f t="shared" si="12"/>
        <v>0</v>
      </c>
      <c r="P38" s="269">
        <f t="shared" si="8"/>
        <v>-3.9000000000000007E-3</v>
      </c>
      <c r="Q38" s="139"/>
      <c r="R38" s="173"/>
      <c r="S38" s="151"/>
      <c r="T38" s="153"/>
    </row>
    <row r="39" spans="1:21" s="141" customFormat="1" ht="12.95" customHeight="1">
      <c r="A39" s="369">
        <v>31</v>
      </c>
      <c r="B39" s="266" t="s">
        <v>16</v>
      </c>
      <c r="C39" s="375" t="s">
        <v>124</v>
      </c>
      <c r="D39" s="74">
        <v>14707142924.469999</v>
      </c>
      <c r="E39" s="226">
        <f t="shared" si="9"/>
        <v>2.3841143519693717E-2</v>
      </c>
      <c r="F39" s="80">
        <v>1</v>
      </c>
      <c r="G39" s="80">
        <v>1</v>
      </c>
      <c r="H39" s="262">
        <v>5.8799999999999998E-2</v>
      </c>
      <c r="I39" s="74">
        <v>14820923682.469999</v>
      </c>
      <c r="J39" s="226">
        <f t="shared" si="10"/>
        <v>2.3949264917449954E-2</v>
      </c>
      <c r="K39" s="80">
        <v>1</v>
      </c>
      <c r="L39" s="80">
        <v>1</v>
      </c>
      <c r="M39" s="262">
        <v>5.8000000000000003E-2</v>
      </c>
      <c r="N39" s="88">
        <f t="shared" si="11"/>
        <v>7.7364283861476322E-3</v>
      </c>
      <c r="O39" s="88">
        <f t="shared" si="12"/>
        <v>0</v>
      </c>
      <c r="P39" s="269">
        <f t="shared" si="8"/>
        <v>-7.9999999999999516E-4</v>
      </c>
      <c r="Q39" s="139"/>
      <c r="R39" s="184"/>
      <c r="S39" s="405"/>
      <c r="T39" s="217"/>
    </row>
    <row r="40" spans="1:21" s="141" customFormat="1" ht="12.95" customHeight="1">
      <c r="A40" s="369">
        <v>32</v>
      </c>
      <c r="B40" s="266" t="s">
        <v>65</v>
      </c>
      <c r="C40" s="375" t="s">
        <v>127</v>
      </c>
      <c r="D40" s="74">
        <v>5661670</v>
      </c>
      <c r="E40" s="226">
        <f t="shared" si="9"/>
        <v>9.1778999989563663E-6</v>
      </c>
      <c r="F40" s="80">
        <v>100</v>
      </c>
      <c r="G40" s="80">
        <v>100</v>
      </c>
      <c r="H40" s="262">
        <v>7.7799999999999994E-2</v>
      </c>
      <c r="I40" s="74">
        <v>572808729.92999995</v>
      </c>
      <c r="J40" s="226">
        <f t="shared" si="10"/>
        <v>9.2560681871316176E-4</v>
      </c>
      <c r="K40" s="80">
        <v>100</v>
      </c>
      <c r="L40" s="80">
        <v>100</v>
      </c>
      <c r="M40" s="262">
        <v>7.8100000000000003E-2</v>
      </c>
      <c r="N40" s="138">
        <f t="shared" ref="N40:N51" si="13">((I40-D40)/D40)</f>
        <v>100.1731043896942</v>
      </c>
      <c r="O40" s="138">
        <f t="shared" ref="O40:O51" si="14">((L40-G40)/G40)</f>
        <v>0</v>
      </c>
      <c r="P40" s="269">
        <f t="shared" si="8"/>
        <v>3.0000000000000859E-4</v>
      </c>
      <c r="Q40" s="139"/>
      <c r="R40" s="186"/>
      <c r="S40" s="405"/>
      <c r="T40" s="217"/>
    </row>
    <row r="41" spans="1:21" s="141" customFormat="1" ht="12.95" customHeight="1">
      <c r="A41" s="369">
        <v>33</v>
      </c>
      <c r="B41" s="266" t="s">
        <v>146</v>
      </c>
      <c r="C41" s="375" t="s">
        <v>134</v>
      </c>
      <c r="D41" s="74">
        <v>4463560385.1000004</v>
      </c>
      <c r="E41" s="226">
        <f t="shared" si="9"/>
        <v>7.2356938595416137E-3</v>
      </c>
      <c r="F41" s="80">
        <v>1</v>
      </c>
      <c r="G41" s="80">
        <v>1</v>
      </c>
      <c r="H41" s="262">
        <v>0.05</v>
      </c>
      <c r="I41" s="74">
        <v>4484879434.9499998</v>
      </c>
      <c r="J41" s="226">
        <f t="shared" si="10"/>
        <v>7.2471573305166858E-3</v>
      </c>
      <c r="K41" s="80">
        <v>1</v>
      </c>
      <c r="L41" s="80">
        <v>1</v>
      </c>
      <c r="M41" s="262">
        <v>4.8599999999999997E-2</v>
      </c>
      <c r="N41" s="138">
        <f t="shared" si="13"/>
        <v>4.7762431804810905E-3</v>
      </c>
      <c r="O41" s="138">
        <f t="shared" si="14"/>
        <v>0</v>
      </c>
      <c r="P41" s="269">
        <f t="shared" si="8"/>
        <v>-1.4000000000000054E-3</v>
      </c>
      <c r="Q41" s="139"/>
      <c r="R41" s="177"/>
      <c r="S41" s="151"/>
    </row>
    <row r="42" spans="1:21" s="141" customFormat="1" ht="12.95" customHeight="1">
      <c r="A42" s="369">
        <v>34</v>
      </c>
      <c r="B42" s="266" t="s">
        <v>195</v>
      </c>
      <c r="C42" s="375" t="s">
        <v>135</v>
      </c>
      <c r="D42" s="74">
        <v>601457098.28999996</v>
      </c>
      <c r="E42" s="226">
        <f t="shared" si="9"/>
        <v>9.7499732442337501E-4</v>
      </c>
      <c r="F42" s="80">
        <v>10</v>
      </c>
      <c r="G42" s="80">
        <v>10</v>
      </c>
      <c r="H42" s="262">
        <v>4.8500000000000001E-2</v>
      </c>
      <c r="I42" s="74">
        <v>629120507.05999994</v>
      </c>
      <c r="J42" s="226">
        <f t="shared" si="10"/>
        <v>1.0166015297954343E-3</v>
      </c>
      <c r="K42" s="80">
        <v>10</v>
      </c>
      <c r="L42" s="80">
        <v>10</v>
      </c>
      <c r="M42" s="262">
        <v>4.8500000000000001E-2</v>
      </c>
      <c r="N42" s="138">
        <f t="shared" si="13"/>
        <v>4.5993985021790744E-2</v>
      </c>
      <c r="O42" s="88">
        <f t="shared" si="14"/>
        <v>0</v>
      </c>
      <c r="P42" s="269">
        <f t="shared" si="8"/>
        <v>0</v>
      </c>
      <c r="Q42" s="139"/>
      <c r="R42" s="173"/>
      <c r="S42" s="191"/>
      <c r="T42" s="217"/>
    </row>
    <row r="43" spans="1:21" s="141" customFormat="1" ht="12.95" customHeight="1">
      <c r="A43" s="369">
        <v>35</v>
      </c>
      <c r="B43" s="266" t="s">
        <v>43</v>
      </c>
      <c r="C43" s="375" t="s">
        <v>145</v>
      </c>
      <c r="D43" s="74">
        <v>624196687.95000005</v>
      </c>
      <c r="E43" s="226">
        <f t="shared" si="9"/>
        <v>1.011859536441522E-3</v>
      </c>
      <c r="F43" s="80">
        <v>1</v>
      </c>
      <c r="G43" s="80">
        <v>1</v>
      </c>
      <c r="H43" s="262">
        <v>7.0499999999999993E-2</v>
      </c>
      <c r="I43" s="74">
        <v>624911818.77999997</v>
      </c>
      <c r="J43" s="226">
        <f t="shared" si="10"/>
        <v>1.0098006722556372E-3</v>
      </c>
      <c r="K43" s="80">
        <v>1</v>
      </c>
      <c r="L43" s="80">
        <v>1</v>
      </c>
      <c r="M43" s="262">
        <v>6.88E-2</v>
      </c>
      <c r="N43" s="88">
        <f t="shared" si="13"/>
        <v>1.1456818720851779E-3</v>
      </c>
      <c r="O43" s="88">
        <f t="shared" si="14"/>
        <v>0</v>
      </c>
      <c r="P43" s="269">
        <f t="shared" si="8"/>
        <v>-1.6999999999999932E-3</v>
      </c>
      <c r="Q43" s="139"/>
      <c r="R43" s="173"/>
      <c r="S43" s="191"/>
      <c r="T43" s="217"/>
    </row>
    <row r="44" spans="1:21" s="141" customFormat="1" ht="12.95" customHeight="1">
      <c r="A44" s="369">
        <v>36</v>
      </c>
      <c r="B44" s="266" t="s">
        <v>10</v>
      </c>
      <c r="C44" s="375" t="s">
        <v>183</v>
      </c>
      <c r="D44" s="74">
        <v>5821754748.9799995</v>
      </c>
      <c r="E44" s="226">
        <f t="shared" si="9"/>
        <v>9.4374067906797376E-3</v>
      </c>
      <c r="F44" s="80">
        <v>100</v>
      </c>
      <c r="G44" s="80">
        <v>100</v>
      </c>
      <c r="H44" s="262">
        <v>5.9400000000000001E-2</v>
      </c>
      <c r="I44" s="74">
        <v>5810970248.46</v>
      </c>
      <c r="J44" s="226">
        <f t="shared" si="10"/>
        <v>9.3899994959420266E-3</v>
      </c>
      <c r="K44" s="80">
        <v>100</v>
      </c>
      <c r="L44" s="80">
        <v>100</v>
      </c>
      <c r="M44" s="262">
        <v>6.5600000000000006E-2</v>
      </c>
      <c r="N44" s="88">
        <f t="shared" si="13"/>
        <v>-1.8524484429525312E-3</v>
      </c>
      <c r="O44" s="88">
        <f t="shared" si="14"/>
        <v>0</v>
      </c>
      <c r="P44" s="269">
        <f t="shared" si="8"/>
        <v>6.2000000000000041E-3</v>
      </c>
      <c r="Q44" s="139"/>
      <c r="R44" s="173"/>
      <c r="S44" s="151"/>
    </row>
    <row r="45" spans="1:21" s="141" customFormat="1" ht="12.95" customHeight="1">
      <c r="A45" s="369">
        <v>37</v>
      </c>
      <c r="B45" s="266" t="s">
        <v>147</v>
      </c>
      <c r="C45" s="375" t="s">
        <v>148</v>
      </c>
      <c r="D45" s="74">
        <v>299092978.39999998</v>
      </c>
      <c r="E45" s="226">
        <f t="shared" si="9"/>
        <v>4.8484730585590755E-4</v>
      </c>
      <c r="F45" s="80">
        <v>1</v>
      </c>
      <c r="G45" s="80">
        <v>1</v>
      </c>
      <c r="H45" s="262">
        <v>7.1900000000000006E-2</v>
      </c>
      <c r="I45" s="74">
        <v>299286994.13999999</v>
      </c>
      <c r="J45" s="226">
        <f t="shared" si="10"/>
        <v>4.8362056661043477E-4</v>
      </c>
      <c r="K45" s="80">
        <v>1</v>
      </c>
      <c r="L45" s="80">
        <v>1</v>
      </c>
      <c r="M45" s="262">
        <v>7.1900000000000006E-2</v>
      </c>
      <c r="N45" s="88">
        <f t="shared" si="13"/>
        <v>6.4868035698430009E-4</v>
      </c>
      <c r="O45" s="88">
        <f t="shared" si="14"/>
        <v>0</v>
      </c>
      <c r="P45" s="269">
        <f t="shared" si="8"/>
        <v>0</v>
      </c>
      <c r="Q45" s="139"/>
      <c r="R45" s="173"/>
      <c r="S45" s="151"/>
    </row>
    <row r="46" spans="1:21" s="141" customFormat="1" ht="12.95" customHeight="1">
      <c r="A46" s="369">
        <v>38</v>
      </c>
      <c r="B46" s="266" t="s">
        <v>149</v>
      </c>
      <c r="C46" s="375" t="s">
        <v>151</v>
      </c>
      <c r="D46" s="74">
        <v>346621657.22000003</v>
      </c>
      <c r="E46" s="226">
        <f t="shared" si="9"/>
        <v>5.6189408910051132E-4</v>
      </c>
      <c r="F46" s="80">
        <v>100</v>
      </c>
      <c r="G46" s="80">
        <v>100</v>
      </c>
      <c r="H46" s="262">
        <v>2.0000000000000001E-4</v>
      </c>
      <c r="I46" s="74">
        <v>347987788.66000003</v>
      </c>
      <c r="J46" s="226">
        <f t="shared" si="10"/>
        <v>5.6231662190618648E-4</v>
      </c>
      <c r="K46" s="80">
        <v>100</v>
      </c>
      <c r="L46" s="80">
        <v>100</v>
      </c>
      <c r="M46" s="262">
        <v>2.0000000000000001E-4</v>
      </c>
      <c r="N46" s="88">
        <f t="shared" si="13"/>
        <v>3.9412754845059112E-3</v>
      </c>
      <c r="O46" s="88">
        <f t="shared" si="14"/>
        <v>0</v>
      </c>
      <c r="P46" s="269">
        <f t="shared" si="8"/>
        <v>0</v>
      </c>
      <c r="Q46" s="139"/>
      <c r="R46" s="184"/>
      <c r="S46" s="151"/>
    </row>
    <row r="47" spans="1:21" s="141" customFormat="1" ht="12.95" customHeight="1">
      <c r="A47" s="369">
        <v>39</v>
      </c>
      <c r="B47" s="266" t="s">
        <v>163</v>
      </c>
      <c r="C47" s="375" t="s">
        <v>164</v>
      </c>
      <c r="D47" s="74">
        <v>111968682.53</v>
      </c>
      <c r="E47" s="226">
        <f t="shared" si="9"/>
        <v>1.8150781858978582E-4</v>
      </c>
      <c r="F47" s="80">
        <v>1</v>
      </c>
      <c r="G47" s="80">
        <v>1</v>
      </c>
      <c r="H47" s="262">
        <v>7.1216979999999999E-2</v>
      </c>
      <c r="I47" s="74">
        <v>111660233.11</v>
      </c>
      <c r="J47" s="226">
        <f t="shared" si="10"/>
        <v>1.8043278278658122E-4</v>
      </c>
      <c r="K47" s="80">
        <v>1</v>
      </c>
      <c r="L47" s="80">
        <v>1</v>
      </c>
      <c r="M47" s="262">
        <v>7.177799E-2</v>
      </c>
      <c r="N47" s="88">
        <f t="shared" si="13"/>
        <v>-2.7547829717238861E-3</v>
      </c>
      <c r="O47" s="88">
        <f t="shared" si="14"/>
        <v>0</v>
      </c>
      <c r="P47" s="269">
        <f t="shared" si="8"/>
        <v>5.6101000000000067E-4</v>
      </c>
      <c r="Q47" s="139"/>
      <c r="R47" s="184"/>
      <c r="S47" s="151"/>
    </row>
    <row r="48" spans="1:21" s="141" customFormat="1" ht="12.95" customHeight="1">
      <c r="A48" s="369">
        <v>40</v>
      </c>
      <c r="B48" s="266" t="s">
        <v>117</v>
      </c>
      <c r="C48" s="375" t="s">
        <v>173</v>
      </c>
      <c r="D48" s="74">
        <v>1431705695.46</v>
      </c>
      <c r="E48" s="226">
        <f>(D48/$D$53)</f>
        <v>2.3208791223911242E-3</v>
      </c>
      <c r="F48" s="80">
        <v>1</v>
      </c>
      <c r="G48" s="80">
        <v>1</v>
      </c>
      <c r="H48" s="262">
        <v>6.4199999999999993E-2</v>
      </c>
      <c r="I48" s="74">
        <v>1433114735.5699999</v>
      </c>
      <c r="J48" s="226">
        <f t="shared" si="10"/>
        <v>2.3157830911620476E-3</v>
      </c>
      <c r="K48" s="80">
        <v>1</v>
      </c>
      <c r="L48" s="80">
        <v>1</v>
      </c>
      <c r="M48" s="262">
        <v>6.5000000000000002E-2</v>
      </c>
      <c r="N48" s="88">
        <f t="shared" si="13"/>
        <v>9.8416882357038995E-4</v>
      </c>
      <c r="O48" s="88">
        <f t="shared" si="14"/>
        <v>0</v>
      </c>
      <c r="P48" s="269">
        <f t="shared" si="8"/>
        <v>8.0000000000000904E-4</v>
      </c>
      <c r="Q48" s="139"/>
      <c r="R48" s="173"/>
      <c r="S48" s="151"/>
    </row>
    <row r="49" spans="1:21" s="141" customFormat="1" ht="12.95" customHeight="1">
      <c r="A49" s="369">
        <v>41</v>
      </c>
      <c r="B49" s="266" t="s">
        <v>175</v>
      </c>
      <c r="C49" s="375" t="s">
        <v>178</v>
      </c>
      <c r="D49" s="74">
        <v>157468149.78999999</v>
      </c>
      <c r="E49" s="226">
        <f>(D49/$D$53)</f>
        <v>2.552651305698322E-4</v>
      </c>
      <c r="F49" s="80">
        <v>1</v>
      </c>
      <c r="G49" s="80">
        <v>1</v>
      </c>
      <c r="H49" s="262">
        <v>2.7137999999999999E-2</v>
      </c>
      <c r="I49" s="74">
        <v>157728141.75</v>
      </c>
      <c r="J49" s="226">
        <f t="shared" si="10"/>
        <v>2.5487433392399125E-4</v>
      </c>
      <c r="K49" s="80">
        <v>1</v>
      </c>
      <c r="L49" s="80">
        <v>1</v>
      </c>
      <c r="M49" s="262">
        <v>2.9985000000000001E-2</v>
      </c>
      <c r="N49" s="88">
        <f t="shared" si="13"/>
        <v>1.6510764897329042E-3</v>
      </c>
      <c r="O49" s="88">
        <f t="shared" si="14"/>
        <v>0</v>
      </c>
      <c r="P49" s="269">
        <f t="shared" si="8"/>
        <v>2.8470000000000023E-3</v>
      </c>
      <c r="Q49" s="139"/>
      <c r="R49" s="173"/>
      <c r="S49" s="151"/>
    </row>
    <row r="50" spans="1:21" s="141" customFormat="1" ht="12.95" customHeight="1">
      <c r="A50" s="369">
        <v>42</v>
      </c>
      <c r="B50" s="266" t="s">
        <v>188</v>
      </c>
      <c r="C50" s="375" t="s">
        <v>189</v>
      </c>
      <c r="D50" s="74">
        <v>825430837.12</v>
      </c>
      <c r="E50" s="226">
        <f>(D50/$D$53)</f>
        <v>1.3380719256230406E-3</v>
      </c>
      <c r="F50" s="80">
        <v>1</v>
      </c>
      <c r="G50" s="80">
        <v>1</v>
      </c>
      <c r="H50" s="262">
        <v>8.5699999999999998E-2</v>
      </c>
      <c r="I50" s="74">
        <v>850192911.03999996</v>
      </c>
      <c r="J50" s="226">
        <f t="shared" si="10"/>
        <v>1.3738344312182271E-3</v>
      </c>
      <c r="K50" s="80">
        <v>1</v>
      </c>
      <c r="L50" s="80">
        <v>1</v>
      </c>
      <c r="M50" s="262">
        <v>8.09E-2</v>
      </c>
      <c r="N50" s="88">
        <f t="shared" si="13"/>
        <v>2.9998968788707951E-2</v>
      </c>
      <c r="O50" s="88">
        <f t="shared" si="14"/>
        <v>0</v>
      </c>
      <c r="P50" s="269">
        <f t="shared" si="8"/>
        <v>-4.7999999999999987E-3</v>
      </c>
      <c r="Q50" s="139"/>
      <c r="R50" s="113"/>
      <c r="S50" s="151"/>
    </row>
    <row r="51" spans="1:21" s="141" customFormat="1" ht="12.95" customHeight="1">
      <c r="A51" s="369">
        <v>43</v>
      </c>
      <c r="B51" s="266" t="s">
        <v>198</v>
      </c>
      <c r="C51" s="375" t="s">
        <v>199</v>
      </c>
      <c r="D51" s="74">
        <v>6825219.2199999997</v>
      </c>
      <c r="E51" s="226">
        <f>(D51/$D$53)</f>
        <v>1.1064081705948062E-5</v>
      </c>
      <c r="F51" s="80">
        <v>100</v>
      </c>
      <c r="G51" s="80">
        <v>100</v>
      </c>
      <c r="H51" s="262">
        <v>-1.01E-2</v>
      </c>
      <c r="I51" s="74">
        <v>6824687.8899999997</v>
      </c>
      <c r="J51" s="226">
        <f t="shared" si="10"/>
        <v>1.1028075021386469E-5</v>
      </c>
      <c r="K51" s="80">
        <v>100</v>
      </c>
      <c r="L51" s="80">
        <v>100</v>
      </c>
      <c r="M51" s="262">
        <v>3.7000000000000002E-3</v>
      </c>
      <c r="N51" s="88">
        <f t="shared" si="13"/>
        <v>-7.7848048959821471E-5</v>
      </c>
      <c r="O51" s="88">
        <f t="shared" si="14"/>
        <v>0</v>
      </c>
      <c r="P51" s="269">
        <f t="shared" si="8"/>
        <v>1.38E-2</v>
      </c>
      <c r="Q51" s="139"/>
      <c r="S51" s="151"/>
    </row>
    <row r="52" spans="1:21" s="141" customFormat="1" ht="12.95" customHeight="1">
      <c r="A52" s="369">
        <v>44</v>
      </c>
      <c r="B52" s="266" t="s">
        <v>192</v>
      </c>
      <c r="C52" s="375" t="s">
        <v>208</v>
      </c>
      <c r="D52" s="74">
        <v>1024921766.75</v>
      </c>
      <c r="E52" s="226">
        <f>(D52/$D$53)</f>
        <v>1.6614584534219022E-3</v>
      </c>
      <c r="F52" s="80">
        <v>100</v>
      </c>
      <c r="G52" s="80">
        <v>100</v>
      </c>
      <c r="H52" s="262">
        <v>8.9399999999999993E-2</v>
      </c>
      <c r="I52" s="74">
        <v>1022723480.37</v>
      </c>
      <c r="J52" s="226">
        <f t="shared" si="10"/>
        <v>1.6526281420400357E-3</v>
      </c>
      <c r="K52" s="80">
        <v>100</v>
      </c>
      <c r="L52" s="80">
        <v>100</v>
      </c>
      <c r="M52" s="262">
        <v>8.1299999999999997E-2</v>
      </c>
      <c r="N52" s="88">
        <f>((I52-D52)/D52)</f>
        <v>-2.1448333436909078E-3</v>
      </c>
      <c r="O52" s="88">
        <f>((L52-G52)/G52)</f>
        <v>0</v>
      </c>
      <c r="P52" s="269">
        <f t="shared" si="8"/>
        <v>-8.0999999999999961E-3</v>
      </c>
      <c r="Q52" s="139"/>
      <c r="R52" s="192"/>
      <c r="S52" s="151"/>
    </row>
    <row r="53" spans="1:21" s="141" customFormat="1" ht="12.95" customHeight="1">
      <c r="A53" s="250"/>
      <c r="B53" s="136"/>
      <c r="C53" s="315" t="s">
        <v>47</v>
      </c>
      <c r="D53" s="86">
        <f>SUM(D24:D52)</f>
        <v>616880768001.80847</v>
      </c>
      <c r="E53" s="335">
        <f>(D53/$D$155)</f>
        <v>0.43440899662911614</v>
      </c>
      <c r="F53" s="337"/>
      <c r="G53" s="81"/>
      <c r="H53" s="351"/>
      <c r="I53" s="86">
        <f>SUM(I24:I52)</f>
        <v>618846705047.34998</v>
      </c>
      <c r="J53" s="335">
        <f>(I53/$I$155)</f>
        <v>0.43711681260350393</v>
      </c>
      <c r="K53" s="337"/>
      <c r="L53" s="81"/>
      <c r="M53" s="355"/>
      <c r="N53" s="339">
        <f t="shared" si="11"/>
        <v>3.1868995558242798E-3</v>
      </c>
      <c r="O53" s="339"/>
      <c r="P53" s="340">
        <f t="shared" si="8"/>
        <v>0</v>
      </c>
      <c r="Q53" s="139"/>
    </row>
    <row r="54" spans="1:21" s="141" customFormat="1" ht="4.5" customHeight="1">
      <c r="A54" s="384"/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6"/>
      <c r="Q54" s="139"/>
    </row>
    <row r="55" spans="1:21" s="141" customFormat="1" ht="12.95" customHeight="1">
      <c r="A55" s="387" t="s">
        <v>215</v>
      </c>
      <c r="B55" s="388"/>
      <c r="C55" s="38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88"/>
      <c r="P55" s="389"/>
      <c r="Q55" s="139"/>
      <c r="T55" s="153"/>
      <c r="U55" s="154"/>
    </row>
    <row r="56" spans="1:21" s="141" customFormat="1" ht="12.95" customHeight="1">
      <c r="A56" s="369">
        <v>45</v>
      </c>
      <c r="B56" s="266" t="s">
        <v>6</v>
      </c>
      <c r="C56" s="375" t="s">
        <v>21</v>
      </c>
      <c r="D56" s="82">
        <v>70361179431.330002</v>
      </c>
      <c r="E56" s="226">
        <f>(D56/$D$83)</f>
        <v>0.16730276026951049</v>
      </c>
      <c r="F56" s="83">
        <v>237.13</v>
      </c>
      <c r="G56" s="83">
        <v>237.13</v>
      </c>
      <c r="H56" s="262">
        <v>6.4999999999999997E-3</v>
      </c>
      <c r="I56" s="82">
        <v>70136548259.660004</v>
      </c>
      <c r="J56" s="226">
        <f>(I56/$I$83)</f>
        <v>0.16767038631897238</v>
      </c>
      <c r="K56" s="83">
        <v>237.38</v>
      </c>
      <c r="L56" s="83">
        <v>237.38</v>
      </c>
      <c r="M56" s="262">
        <v>7.4999999999999997E-3</v>
      </c>
      <c r="N56" s="88">
        <f>((I56-D56)/D56)</f>
        <v>-3.192544148428185E-3</v>
      </c>
      <c r="O56" s="88">
        <f>((L56-G56)/G56)</f>
        <v>1.0542740269050732E-3</v>
      </c>
      <c r="P56" s="269">
        <f t="shared" ref="P56:P83" si="15">M56-H56</f>
        <v>1E-3</v>
      </c>
      <c r="Q56" s="139"/>
      <c r="R56" s="173"/>
    </row>
    <row r="57" spans="1:21" s="141" customFormat="1" ht="12.95" customHeight="1">
      <c r="A57" s="369">
        <v>46</v>
      </c>
      <c r="B57" s="266" t="s">
        <v>65</v>
      </c>
      <c r="C57" s="375" t="s">
        <v>22</v>
      </c>
      <c r="D57" s="82">
        <v>1395114494.8599999</v>
      </c>
      <c r="E57" s="226">
        <f t="shared" ref="E57:E82" si="16">(D57/$D$83)</f>
        <v>3.3172625554106607E-3</v>
      </c>
      <c r="F57" s="83">
        <v>320.97640000000001</v>
      </c>
      <c r="G57" s="83">
        <v>320.97640000000001</v>
      </c>
      <c r="H57" s="262">
        <v>0.10299999999999999</v>
      </c>
      <c r="I57" s="82">
        <v>1394212189.8599999</v>
      </c>
      <c r="J57" s="226">
        <f t="shared" ref="J57:J62" si="17">(I57/$I$83)</f>
        <v>3.3330425047293291E-3</v>
      </c>
      <c r="K57" s="83">
        <v>320.7688</v>
      </c>
      <c r="L57" s="83">
        <v>320.7688</v>
      </c>
      <c r="M57" s="262">
        <v>0.10299999999999999</v>
      </c>
      <c r="N57" s="138">
        <f>((I57-D57)/D57)</f>
        <v>-6.4676053709165036E-4</v>
      </c>
      <c r="O57" s="138">
        <f>((L57-G57)/G57)</f>
        <v>-6.4677652313383026E-4</v>
      </c>
      <c r="P57" s="269">
        <f t="shared" si="15"/>
        <v>0</v>
      </c>
      <c r="Q57" s="139"/>
      <c r="R57" s="173"/>
      <c r="S57" s="155"/>
    </row>
    <row r="58" spans="1:21" s="141" customFormat="1" ht="12.95" customHeight="1">
      <c r="A58" s="369">
        <v>47</v>
      </c>
      <c r="B58" s="266" t="s">
        <v>205</v>
      </c>
      <c r="C58" s="375" t="s">
        <v>213</v>
      </c>
      <c r="D58" s="82">
        <v>48656407697.809998</v>
      </c>
      <c r="E58" s="226">
        <f t="shared" si="16"/>
        <v>0.11569378709160159</v>
      </c>
      <c r="F58" s="373">
        <v>1427.31</v>
      </c>
      <c r="G58" s="82">
        <v>1427.31</v>
      </c>
      <c r="H58" s="262">
        <v>0.1048</v>
      </c>
      <c r="I58" s="82">
        <v>51258197644.760002</v>
      </c>
      <c r="J58" s="226">
        <f t="shared" si="17"/>
        <v>0.12253927537597945</v>
      </c>
      <c r="K58" s="373">
        <v>1430.01</v>
      </c>
      <c r="L58" s="82">
        <v>1430.01</v>
      </c>
      <c r="M58" s="262">
        <v>0.10290000000000001</v>
      </c>
      <c r="N58" s="88">
        <f>((I58-D58)/D58)</f>
        <v>5.3472709352258861E-2</v>
      </c>
      <c r="O58" s="88">
        <f>((L58-G58)/G58)</f>
        <v>1.8916703449145915E-3</v>
      </c>
      <c r="P58" s="269">
        <f t="shared" si="15"/>
        <v>-1.8999999999999989E-3</v>
      </c>
      <c r="Q58" s="139"/>
      <c r="R58" s="173"/>
      <c r="S58" s="156"/>
      <c r="T58" s="149"/>
    </row>
    <row r="59" spans="1:21" s="157" customFormat="1" ht="12.95" customHeight="1">
      <c r="A59" s="369">
        <v>48</v>
      </c>
      <c r="B59" s="266" t="s">
        <v>188</v>
      </c>
      <c r="C59" s="375" t="s">
        <v>190</v>
      </c>
      <c r="D59" s="82">
        <v>626607036.78999996</v>
      </c>
      <c r="E59" s="226">
        <f t="shared" si="16"/>
        <v>1.4899279362077641E-3</v>
      </c>
      <c r="F59" s="82">
        <v>1.0206</v>
      </c>
      <c r="G59" s="82">
        <v>1.0206</v>
      </c>
      <c r="H59" s="262">
        <v>7.1599999999999997E-2</v>
      </c>
      <c r="I59" s="82">
        <v>628663560.27999997</v>
      </c>
      <c r="J59" s="226">
        <f t="shared" si="17"/>
        <v>1.5029006221772561E-3</v>
      </c>
      <c r="K59" s="82">
        <v>1.0239</v>
      </c>
      <c r="L59" s="82">
        <v>1.0239</v>
      </c>
      <c r="M59" s="262">
        <v>0.1686</v>
      </c>
      <c r="N59" s="88">
        <f>(I59/D59)/D59</f>
        <v>1.6011342672679703E-9</v>
      </c>
      <c r="O59" s="88">
        <f>(L59-G59)/G59</f>
        <v>3.2333921222810905E-3</v>
      </c>
      <c r="P59" s="269">
        <f t="shared" si="15"/>
        <v>9.7000000000000003E-2</v>
      </c>
      <c r="Q59" s="139"/>
      <c r="R59" s="184"/>
      <c r="S59" s="193"/>
    </row>
    <row r="60" spans="1:21" s="141" customFormat="1" ht="12.95" customHeight="1">
      <c r="A60" s="369">
        <v>49</v>
      </c>
      <c r="B60" s="266" t="s">
        <v>10</v>
      </c>
      <c r="C60" s="375" t="s">
        <v>23</v>
      </c>
      <c r="D60" s="82">
        <v>2895015829.0900002</v>
      </c>
      <c r="E60" s="226">
        <f t="shared" si="16"/>
        <v>6.8836842012204328E-3</v>
      </c>
      <c r="F60" s="82">
        <v>3513.52</v>
      </c>
      <c r="G60" s="82">
        <v>3513.52</v>
      </c>
      <c r="H60" s="262">
        <v>6.1699999999999998E-2</v>
      </c>
      <c r="I60" s="82">
        <v>2898478018.1199999</v>
      </c>
      <c r="J60" s="226">
        <f t="shared" si="17"/>
        <v>6.9291823035829807E-3</v>
      </c>
      <c r="K60" s="82">
        <v>3517.43</v>
      </c>
      <c r="L60" s="82">
        <v>3517.43</v>
      </c>
      <c r="M60" s="262">
        <v>6.1499999999999999E-2</v>
      </c>
      <c r="N60" s="88">
        <f t="shared" ref="N60:N68" si="18">((I60-D60)/D60)</f>
        <v>1.1959136786785772E-3</v>
      </c>
      <c r="O60" s="88">
        <f t="shared" ref="O60:O75" si="19">((L60-G60)/G60)</f>
        <v>1.1128440993646983E-3</v>
      </c>
      <c r="P60" s="269">
        <f t="shared" si="15"/>
        <v>-1.9999999999999879E-4</v>
      </c>
      <c r="Q60" s="139"/>
      <c r="R60" s="173"/>
      <c r="S60" s="160"/>
      <c r="T60" s="160"/>
    </row>
    <row r="61" spans="1:21" s="141" customFormat="1" ht="12.95" customHeight="1">
      <c r="A61" s="369">
        <v>50</v>
      </c>
      <c r="B61" s="266" t="s">
        <v>46</v>
      </c>
      <c r="C61" s="375" t="s">
        <v>171</v>
      </c>
      <c r="D61" s="82">
        <v>140943732041.57999</v>
      </c>
      <c r="E61" s="226">
        <f t="shared" si="16"/>
        <v>0.33513189522719822</v>
      </c>
      <c r="F61" s="82">
        <v>1.9877</v>
      </c>
      <c r="G61" s="82">
        <v>1.9877</v>
      </c>
      <c r="H61" s="262">
        <v>1.5699999999999999E-2</v>
      </c>
      <c r="I61" s="82">
        <v>134447829111.45</v>
      </c>
      <c r="J61" s="226">
        <f t="shared" si="17"/>
        <v>0.32141472607698701</v>
      </c>
      <c r="K61" s="82">
        <v>1.99</v>
      </c>
      <c r="L61" s="82">
        <v>1.99</v>
      </c>
      <c r="M61" s="262">
        <v>1.6899999999999998E-2</v>
      </c>
      <c r="N61" s="138">
        <f t="shared" si="18"/>
        <v>-4.6088625836966095E-2</v>
      </c>
      <c r="O61" s="138">
        <f t="shared" si="19"/>
        <v>1.1571162650299183E-3</v>
      </c>
      <c r="P61" s="269">
        <f t="shared" si="15"/>
        <v>1.1999999999999997E-3</v>
      </c>
      <c r="Q61" s="139"/>
      <c r="R61" s="173"/>
      <c r="S61" s="160"/>
      <c r="T61" s="160"/>
    </row>
    <row r="62" spans="1:21" s="141" customFormat="1" ht="12.95" customHeight="1">
      <c r="A62" s="369">
        <v>51</v>
      </c>
      <c r="B62" s="266" t="s">
        <v>53</v>
      </c>
      <c r="C62" s="375" t="s">
        <v>55</v>
      </c>
      <c r="D62" s="82">
        <v>10163783189.27</v>
      </c>
      <c r="E62" s="226">
        <f t="shared" si="16"/>
        <v>2.4167147226479873E-2</v>
      </c>
      <c r="F62" s="83">
        <v>1</v>
      </c>
      <c r="G62" s="83">
        <v>1</v>
      </c>
      <c r="H62" s="262">
        <v>4.4999999999999998E-2</v>
      </c>
      <c r="I62" s="82">
        <v>10120541485.51</v>
      </c>
      <c r="J62" s="226">
        <f t="shared" si="17"/>
        <v>2.4194448440067476E-2</v>
      </c>
      <c r="K62" s="83">
        <v>1</v>
      </c>
      <c r="L62" s="83">
        <v>1</v>
      </c>
      <c r="M62" s="262">
        <v>4.4999999999999998E-2</v>
      </c>
      <c r="N62" s="88">
        <f t="shared" si="18"/>
        <v>-4.2544889983142193E-3</v>
      </c>
      <c r="O62" s="88">
        <f t="shared" si="19"/>
        <v>0</v>
      </c>
      <c r="P62" s="269">
        <f t="shared" si="15"/>
        <v>0</v>
      </c>
      <c r="Q62" s="139"/>
      <c r="R62" s="173"/>
      <c r="S62" s="195"/>
      <c r="T62" s="160"/>
    </row>
    <row r="63" spans="1:21" s="141" customFormat="1" ht="12" customHeight="1">
      <c r="A63" s="369">
        <v>52</v>
      </c>
      <c r="B63" s="266" t="s">
        <v>16</v>
      </c>
      <c r="C63" s="375" t="s">
        <v>24</v>
      </c>
      <c r="D63" s="82">
        <v>4038913487.6199999</v>
      </c>
      <c r="E63" s="226">
        <f t="shared" si="16"/>
        <v>9.603610690296362E-3</v>
      </c>
      <c r="F63" s="83">
        <v>22.3523</v>
      </c>
      <c r="G63" s="83">
        <v>22.3523</v>
      </c>
      <c r="H63" s="262">
        <v>1.61E-2</v>
      </c>
      <c r="I63" s="82">
        <v>4038984889.21</v>
      </c>
      <c r="J63" s="226">
        <f>(I63/$I$83)</f>
        <v>9.6557098048670846E-3</v>
      </c>
      <c r="K63" s="83">
        <v>22.374300000000002</v>
      </c>
      <c r="L63" s="83">
        <v>22.374300000000002</v>
      </c>
      <c r="M63" s="262">
        <v>1.7000000000000001E-2</v>
      </c>
      <c r="N63" s="88">
        <f t="shared" si="18"/>
        <v>1.7678415301296095E-5</v>
      </c>
      <c r="O63" s="88">
        <f t="shared" si="19"/>
        <v>9.8423875842763462E-4</v>
      </c>
      <c r="P63" s="269">
        <f t="shared" si="15"/>
        <v>9.0000000000000149E-4</v>
      </c>
      <c r="Q63" s="139"/>
      <c r="R63" s="177"/>
      <c r="S63" s="215"/>
      <c r="T63" s="196"/>
    </row>
    <row r="64" spans="1:21" s="141" customFormat="1" ht="12.95" customHeight="1">
      <c r="A64" s="369">
        <v>53</v>
      </c>
      <c r="B64" s="266" t="s">
        <v>113</v>
      </c>
      <c r="C64" s="375" t="s">
        <v>116</v>
      </c>
      <c r="D64" s="82">
        <v>466325364.38</v>
      </c>
      <c r="E64" s="226">
        <f t="shared" si="16"/>
        <v>1.1088148503906414E-3</v>
      </c>
      <c r="F64" s="83">
        <v>2.1113</v>
      </c>
      <c r="G64" s="83">
        <v>2.1113</v>
      </c>
      <c r="H64" s="262">
        <v>0.12870000000000001</v>
      </c>
      <c r="I64" s="82">
        <v>465333208</v>
      </c>
      <c r="J64" s="226">
        <f t="shared" ref="J64:J82" si="20">(I64/$I$83)</f>
        <v>1.1124385315278266E-3</v>
      </c>
      <c r="K64" s="83">
        <v>2.1080999999999999</v>
      </c>
      <c r="L64" s="83">
        <v>2.1080999999999999</v>
      </c>
      <c r="M64" s="262">
        <v>-7.6600000000000001E-2</v>
      </c>
      <c r="N64" s="138">
        <f t="shared" si="18"/>
        <v>-2.1276054355720293E-3</v>
      </c>
      <c r="O64" s="138">
        <f t="shared" si="19"/>
        <v>-1.5156538625491838E-3</v>
      </c>
      <c r="P64" s="269">
        <f t="shared" si="15"/>
        <v>-0.20530000000000001</v>
      </c>
      <c r="Q64" s="139"/>
      <c r="R64" s="184"/>
      <c r="S64" s="217"/>
      <c r="T64" s="197"/>
      <c r="U64" s="215"/>
    </row>
    <row r="65" spans="1:21" s="141" customFormat="1" ht="12.95" customHeight="1">
      <c r="A65" s="369">
        <v>54</v>
      </c>
      <c r="B65" s="266" t="s">
        <v>6</v>
      </c>
      <c r="C65" s="375" t="s">
        <v>71</v>
      </c>
      <c r="D65" s="82">
        <v>23096671538.779999</v>
      </c>
      <c r="E65" s="226">
        <f t="shared" si="16"/>
        <v>5.4918591938149582E-2</v>
      </c>
      <c r="F65" s="83">
        <v>316.97000000000003</v>
      </c>
      <c r="G65" s="83">
        <v>316.97000000000003</v>
      </c>
      <c r="H65" s="262">
        <v>1.21E-2</v>
      </c>
      <c r="I65" s="82">
        <v>23108115471.07</v>
      </c>
      <c r="J65" s="226">
        <f t="shared" si="20"/>
        <v>5.5242904652127396E-2</v>
      </c>
      <c r="K65" s="83">
        <v>317.32</v>
      </c>
      <c r="L65" s="83">
        <v>317.32</v>
      </c>
      <c r="M65" s="262">
        <v>1.32E-2</v>
      </c>
      <c r="N65" s="88">
        <f t="shared" si="18"/>
        <v>4.9547971753359412E-4</v>
      </c>
      <c r="O65" s="88">
        <f t="shared" si="19"/>
        <v>1.104205445310174E-3</v>
      </c>
      <c r="P65" s="269">
        <f t="shared" si="15"/>
        <v>1.1000000000000003E-3</v>
      </c>
      <c r="Q65" s="139"/>
      <c r="R65" s="173"/>
      <c r="S65" s="160"/>
      <c r="T65" s="197"/>
      <c r="U65" s="215"/>
    </row>
    <row r="66" spans="1:21" s="141" customFormat="1" ht="12.95" customHeight="1">
      <c r="A66" s="369">
        <v>55</v>
      </c>
      <c r="B66" s="266" t="s">
        <v>25</v>
      </c>
      <c r="C66" s="375" t="s">
        <v>40</v>
      </c>
      <c r="D66" s="82">
        <v>6538420247.4899998</v>
      </c>
      <c r="E66" s="226">
        <f t="shared" si="16"/>
        <v>1.5546864962301208E-2</v>
      </c>
      <c r="F66" s="83">
        <v>1.02</v>
      </c>
      <c r="G66" s="83">
        <v>1.02</v>
      </c>
      <c r="H66" s="262">
        <v>9.1999999999999998E-2</v>
      </c>
      <c r="I66" s="82">
        <v>6413311320.3199997</v>
      </c>
      <c r="J66" s="226">
        <f t="shared" si="20"/>
        <v>1.5331840721342992E-2</v>
      </c>
      <c r="K66" s="83">
        <v>1.02</v>
      </c>
      <c r="L66" s="83">
        <v>1.02</v>
      </c>
      <c r="M66" s="262">
        <v>9.2499999999999999E-2</v>
      </c>
      <c r="N66" s="88">
        <f t="shared" si="18"/>
        <v>-1.9134427343979226E-2</v>
      </c>
      <c r="O66" s="88">
        <f t="shared" si="19"/>
        <v>0</v>
      </c>
      <c r="P66" s="269">
        <f t="shared" si="15"/>
        <v>5.0000000000000044E-4</v>
      </c>
      <c r="Q66" s="139"/>
      <c r="R66" s="173"/>
      <c r="S66" s="198"/>
      <c r="T66" s="194"/>
    </row>
    <row r="67" spans="1:21" s="141" customFormat="1" ht="12.95" customHeight="1">
      <c r="A67" s="369">
        <v>56</v>
      </c>
      <c r="B67" s="266" t="s">
        <v>146</v>
      </c>
      <c r="C67" s="375" t="s">
        <v>123</v>
      </c>
      <c r="D67" s="82">
        <v>5457800704.3000002</v>
      </c>
      <c r="E67" s="226">
        <f t="shared" si="16"/>
        <v>1.2977399330285905E-2</v>
      </c>
      <c r="F67" s="83">
        <v>3.98</v>
      </c>
      <c r="G67" s="83">
        <v>3.98</v>
      </c>
      <c r="H67" s="262">
        <v>-2.7300000000000001E-2</v>
      </c>
      <c r="I67" s="82">
        <v>5434343778.21</v>
      </c>
      <c r="J67" s="226">
        <f t="shared" si="20"/>
        <v>1.2991493640508275E-2</v>
      </c>
      <c r="K67" s="83">
        <v>3.98</v>
      </c>
      <c r="L67" s="83">
        <v>3.98</v>
      </c>
      <c r="M67" s="262">
        <v>-2.1899999999999999E-2</v>
      </c>
      <c r="N67" s="88">
        <f t="shared" si="18"/>
        <v>-4.2978714982244226E-3</v>
      </c>
      <c r="O67" s="88">
        <f t="shared" si="19"/>
        <v>0</v>
      </c>
      <c r="P67" s="269">
        <f t="shared" si="15"/>
        <v>5.400000000000002E-3</v>
      </c>
      <c r="Q67" s="139"/>
      <c r="R67" s="113"/>
      <c r="S67" s="197"/>
      <c r="T67" s="217"/>
    </row>
    <row r="68" spans="1:21" s="141" customFormat="1" ht="12" customHeight="1">
      <c r="A68" s="369">
        <v>57</v>
      </c>
      <c r="B68" s="266" t="s">
        <v>6</v>
      </c>
      <c r="C68" s="375" t="s">
        <v>76</v>
      </c>
      <c r="D68" s="82">
        <v>58538282791.059998</v>
      </c>
      <c r="E68" s="226">
        <f t="shared" si="16"/>
        <v>0.13919062146960939</v>
      </c>
      <c r="F68" s="82">
        <v>4328.92</v>
      </c>
      <c r="G68" s="82">
        <v>4328.92</v>
      </c>
      <c r="H68" s="262">
        <v>1.7299999999999999E-2</v>
      </c>
      <c r="I68" s="82">
        <v>58940500539.860001</v>
      </c>
      <c r="J68" s="226">
        <f t="shared" si="20"/>
        <v>0.14090480271091449</v>
      </c>
      <c r="K68" s="82">
        <v>4334.53</v>
      </c>
      <c r="L68" s="82">
        <v>4334.53</v>
      </c>
      <c r="M68" s="262">
        <v>1.8599999999999998E-2</v>
      </c>
      <c r="N68" s="88">
        <f t="shared" si="18"/>
        <v>6.8710206316716553E-3</v>
      </c>
      <c r="O68" s="88">
        <f t="shared" si="19"/>
        <v>1.2959352448184934E-3</v>
      </c>
      <c r="P68" s="269">
        <f t="shared" si="15"/>
        <v>1.2999999999999991E-3</v>
      </c>
      <c r="Q68" s="139"/>
      <c r="S68" s="197"/>
      <c r="T68" s="217"/>
    </row>
    <row r="69" spans="1:21" s="141" customFormat="1" ht="12.95" customHeight="1">
      <c r="A69" s="369">
        <v>58</v>
      </c>
      <c r="B69" s="266" t="s">
        <v>6</v>
      </c>
      <c r="C69" s="375" t="s">
        <v>77</v>
      </c>
      <c r="D69" s="82">
        <v>245409613.69999999</v>
      </c>
      <c r="E69" s="226">
        <f t="shared" si="16"/>
        <v>5.8352782174089519E-4</v>
      </c>
      <c r="F69" s="82">
        <v>3938.83</v>
      </c>
      <c r="G69" s="82">
        <v>3961.97</v>
      </c>
      <c r="H69" s="262">
        <v>3.1800000000000002E-2</v>
      </c>
      <c r="I69" s="82">
        <v>246111820.66</v>
      </c>
      <c r="J69" s="226">
        <f t="shared" si="20"/>
        <v>5.8836177530370939E-4</v>
      </c>
      <c r="K69" s="82">
        <v>3950.12</v>
      </c>
      <c r="L69" s="82">
        <v>3973.29</v>
      </c>
      <c r="M69" s="262">
        <v>3.4799999999999998E-2</v>
      </c>
      <c r="N69" s="88">
        <f t="shared" ref="N69:N75" si="21">((I69-D69)/D69)</f>
        <v>2.8613669587468503E-3</v>
      </c>
      <c r="O69" s="88">
        <f t="shared" si="19"/>
        <v>2.8571644914020459E-3</v>
      </c>
      <c r="P69" s="269">
        <f t="shared" si="15"/>
        <v>2.9999999999999957E-3</v>
      </c>
      <c r="Q69" s="139"/>
      <c r="S69" s="401"/>
      <c r="T69" s="401"/>
    </row>
    <row r="70" spans="1:21" s="157" customFormat="1" ht="12.95" customHeight="1">
      <c r="A70" s="369">
        <v>59</v>
      </c>
      <c r="B70" s="266" t="s">
        <v>99</v>
      </c>
      <c r="C70" s="375" t="s">
        <v>100</v>
      </c>
      <c r="D70" s="82">
        <v>54607322.409999996</v>
      </c>
      <c r="E70" s="226">
        <f t="shared" si="16"/>
        <v>1.2984369852748792E-4</v>
      </c>
      <c r="F70" s="82">
        <v>11.669149000000001</v>
      </c>
      <c r="G70" s="82">
        <v>11.671531</v>
      </c>
      <c r="H70" s="262">
        <v>4.2900000000000001E-2</v>
      </c>
      <c r="I70" s="82">
        <v>54641463.280000001</v>
      </c>
      <c r="J70" s="226">
        <f t="shared" si="20"/>
        <v>1.306274044635449E-4</v>
      </c>
      <c r="K70" s="82">
        <v>11.6686</v>
      </c>
      <c r="L70" s="82">
        <v>11.668900000000001</v>
      </c>
      <c r="M70" s="262">
        <v>4.2799999999999998E-2</v>
      </c>
      <c r="N70" s="88">
        <f t="shared" si="21"/>
        <v>6.2520681280927811E-4</v>
      </c>
      <c r="O70" s="88">
        <f t="shared" si="19"/>
        <v>-2.2542029833096976E-4</v>
      </c>
      <c r="P70" s="269">
        <f t="shared" si="15"/>
        <v>-1.0000000000000286E-4</v>
      </c>
      <c r="Q70" s="139"/>
      <c r="R70" s="199"/>
      <c r="S70" s="200"/>
      <c r="T70" s="408"/>
      <c r="U70" s="158"/>
    </row>
    <row r="71" spans="1:21" s="141" customFormat="1" ht="12.95" customHeight="1">
      <c r="A71" s="369">
        <v>60</v>
      </c>
      <c r="B71" s="266" t="s">
        <v>28</v>
      </c>
      <c r="C71" s="375" t="s">
        <v>94</v>
      </c>
      <c r="D71" s="82">
        <v>14298798428.18</v>
      </c>
      <c r="E71" s="226">
        <f t="shared" si="16"/>
        <v>3.3999265858051478E-2</v>
      </c>
      <c r="F71" s="82">
        <v>1163.99</v>
      </c>
      <c r="G71" s="82">
        <v>1163.99</v>
      </c>
      <c r="H71" s="262">
        <v>2.3699999999999999E-2</v>
      </c>
      <c r="I71" s="82">
        <v>14314934197.43</v>
      </c>
      <c r="J71" s="226">
        <f t="shared" si="20"/>
        <v>3.4221680515667173E-2</v>
      </c>
      <c r="K71" s="82">
        <v>1164.31</v>
      </c>
      <c r="L71" s="82">
        <v>1164.31</v>
      </c>
      <c r="M71" s="262">
        <v>2.4E-2</v>
      </c>
      <c r="N71" s="88">
        <f t="shared" si="21"/>
        <v>1.1284702928743794E-3</v>
      </c>
      <c r="O71" s="88">
        <f t="shared" si="19"/>
        <v>2.7491645117220625E-4</v>
      </c>
      <c r="P71" s="269">
        <f t="shared" si="15"/>
        <v>3.0000000000000165E-4</v>
      </c>
      <c r="Q71" s="139"/>
      <c r="S71" s="201"/>
      <c r="T71" s="408"/>
    </row>
    <row r="72" spans="1:21" s="141" customFormat="1" ht="12.95" customHeight="1">
      <c r="A72" s="369">
        <v>61</v>
      </c>
      <c r="B72" s="266" t="s">
        <v>195</v>
      </c>
      <c r="C72" s="375" t="s">
        <v>194</v>
      </c>
      <c r="D72" s="82">
        <v>24116214.120000001</v>
      </c>
      <c r="E72" s="226">
        <f t="shared" si="16"/>
        <v>5.734283055138773E-5</v>
      </c>
      <c r="F72" s="82">
        <v>0.89390000000000003</v>
      </c>
      <c r="G72" s="83">
        <v>0.91390000000000005</v>
      </c>
      <c r="H72" s="262">
        <v>-9.6100000000000005E-4</v>
      </c>
      <c r="I72" s="82">
        <v>24123608.050000001</v>
      </c>
      <c r="J72" s="226">
        <f t="shared" si="20"/>
        <v>5.7670569503595068E-5</v>
      </c>
      <c r="K72" s="82">
        <v>0.89410000000000001</v>
      </c>
      <c r="L72" s="83">
        <v>0.91410000000000002</v>
      </c>
      <c r="M72" s="262">
        <v>-9.59E-4</v>
      </c>
      <c r="N72" s="138">
        <f>((I72-D72)/D72)</f>
        <v>3.0659580161331316E-4</v>
      </c>
      <c r="O72" s="138">
        <f>((L72-G72)/G72)</f>
        <v>2.1884232410545787E-4</v>
      </c>
      <c r="P72" s="269" t="e">
        <f>#REF!-H72</f>
        <v>#REF!</v>
      </c>
      <c r="Q72" s="139"/>
      <c r="R72" s="202"/>
      <c r="S72" s="159"/>
      <c r="T72" s="408"/>
    </row>
    <row r="73" spans="1:21" s="141" customFormat="1" ht="12.95" customHeight="1">
      <c r="A73" s="369">
        <v>62</v>
      </c>
      <c r="B73" s="266" t="s">
        <v>108</v>
      </c>
      <c r="C73" s="379" t="s">
        <v>111</v>
      </c>
      <c r="D73" s="82">
        <v>436262526.42000002</v>
      </c>
      <c r="E73" s="226">
        <f t="shared" si="16"/>
        <v>1.0373323111141117E-3</v>
      </c>
      <c r="F73" s="82">
        <v>1158.74</v>
      </c>
      <c r="G73" s="82">
        <v>1164.8800000000001</v>
      </c>
      <c r="H73" s="262">
        <v>-8.0000000000000002E-3</v>
      </c>
      <c r="I73" s="82">
        <v>434447720.63999999</v>
      </c>
      <c r="J73" s="226">
        <f t="shared" si="20"/>
        <v>1.0386028249554308E-3</v>
      </c>
      <c r="K73" s="82">
        <v>1160.04</v>
      </c>
      <c r="L73" s="82">
        <v>1166.55</v>
      </c>
      <c r="M73" s="262">
        <v>-6.7000000000000002E-3</v>
      </c>
      <c r="N73" s="88">
        <f t="shared" si="21"/>
        <v>-4.1598938026890615E-3</v>
      </c>
      <c r="O73" s="88">
        <f t="shared" si="19"/>
        <v>1.4336240642811664E-3</v>
      </c>
      <c r="P73" s="269">
        <f t="shared" si="15"/>
        <v>1.2999999999999999E-3</v>
      </c>
      <c r="Q73" s="139"/>
      <c r="R73" s="152"/>
      <c r="S73" s="159"/>
      <c r="T73" s="408"/>
    </row>
    <row r="74" spans="1:21" s="141" customFormat="1" ht="12.95" customHeight="1">
      <c r="A74" s="369">
        <v>63</v>
      </c>
      <c r="B74" s="266" t="s">
        <v>53</v>
      </c>
      <c r="C74" s="375" t="s">
        <v>112</v>
      </c>
      <c r="D74" s="82">
        <v>161273763.34</v>
      </c>
      <c r="E74" s="226">
        <f t="shared" si="16"/>
        <v>3.8347205069475578E-4</v>
      </c>
      <c r="F74" s="82">
        <v>138.97999999999999</v>
      </c>
      <c r="G74" s="82">
        <v>138.97999999999999</v>
      </c>
      <c r="H74" s="262">
        <v>1.6000000000000001E-3</v>
      </c>
      <c r="I74" s="82">
        <v>161322057.03</v>
      </c>
      <c r="J74" s="226">
        <f t="shared" si="20"/>
        <v>3.8566100407237973E-4</v>
      </c>
      <c r="K74" s="82">
        <v>139.24</v>
      </c>
      <c r="L74" s="82">
        <v>139.24</v>
      </c>
      <c r="M74" s="262">
        <v>2.9999999999999997E-4</v>
      </c>
      <c r="N74" s="88">
        <f t="shared" si="21"/>
        <v>2.9945162188708935E-4</v>
      </c>
      <c r="O74" s="88">
        <f t="shared" si="19"/>
        <v>1.8707727730610112E-3</v>
      </c>
      <c r="P74" s="269">
        <f t="shared" si="15"/>
        <v>-1.3000000000000002E-3</v>
      </c>
      <c r="Q74" s="139"/>
      <c r="R74" s="173"/>
      <c r="S74" s="160"/>
      <c r="T74" s="408"/>
    </row>
    <row r="75" spans="1:21" s="141" customFormat="1" ht="12.95" customHeight="1">
      <c r="A75" s="369">
        <v>64</v>
      </c>
      <c r="B75" s="266" t="s">
        <v>114</v>
      </c>
      <c r="C75" s="375" t="s">
        <v>115</v>
      </c>
      <c r="D75" s="82">
        <v>760469801.63</v>
      </c>
      <c r="E75" s="226">
        <f>(D75/$D$83)</f>
        <v>1.8082229141493675E-3</v>
      </c>
      <c r="F75" s="83">
        <v>185.85982000000001</v>
      </c>
      <c r="G75" s="83">
        <v>187.28104200000001</v>
      </c>
      <c r="H75" s="262">
        <v>9.0899999999999995E-2</v>
      </c>
      <c r="I75" s="82">
        <v>761630080.89999998</v>
      </c>
      <c r="J75" s="226">
        <f t="shared" si="20"/>
        <v>1.8207740909043737E-3</v>
      </c>
      <c r="K75" s="83">
        <v>186.14806999999999</v>
      </c>
      <c r="L75" s="83">
        <v>187.63149200000001</v>
      </c>
      <c r="M75" s="262">
        <v>9.1200000000000003E-2</v>
      </c>
      <c r="N75" s="88">
        <f t="shared" si="21"/>
        <v>1.5257400984404962E-3</v>
      </c>
      <c r="O75" s="88">
        <f t="shared" si="19"/>
        <v>1.8712518696900192E-3</v>
      </c>
      <c r="P75" s="269">
        <f t="shared" si="15"/>
        <v>3.0000000000000859E-4</v>
      </c>
      <c r="Q75" s="139"/>
      <c r="R75" s="173"/>
      <c r="S75" s="203"/>
      <c r="T75" s="408"/>
    </row>
    <row r="76" spans="1:21" s="141" customFormat="1" ht="12.95" customHeight="1">
      <c r="A76" s="369">
        <v>65</v>
      </c>
      <c r="B76" s="266" t="s">
        <v>118</v>
      </c>
      <c r="C76" s="375" t="s">
        <v>121</v>
      </c>
      <c r="D76" s="82">
        <v>437962374.26999998</v>
      </c>
      <c r="E76" s="226">
        <f t="shared" si="16"/>
        <v>1.0413741597533992E-3</v>
      </c>
      <c r="F76" s="83">
        <v>1.5007999999999999</v>
      </c>
      <c r="G76" s="83">
        <v>1.5007999999999999</v>
      </c>
      <c r="H76" s="262">
        <v>6.7100000000000007E-2</v>
      </c>
      <c r="I76" s="82">
        <v>436615510.06999999</v>
      </c>
      <c r="J76" s="226">
        <f t="shared" si="20"/>
        <v>1.0437852027627992E-3</v>
      </c>
      <c r="K76" s="83">
        <v>1.4955000000000001</v>
      </c>
      <c r="L76" s="83">
        <v>1.4955000000000001</v>
      </c>
      <c r="M76" s="262">
        <v>6.3399999999999998E-2</v>
      </c>
      <c r="N76" s="88">
        <f t="shared" ref="N76:N83" si="22">((I76-D76)/D76)</f>
        <v>-3.0752965988116096E-3</v>
      </c>
      <c r="O76" s="88">
        <f t="shared" ref="O76:O82" si="23">((L76-G76)/G76)</f>
        <v>-3.5314498933900992E-3</v>
      </c>
      <c r="P76" s="269">
        <f t="shared" si="15"/>
        <v>-3.7000000000000088E-3</v>
      </c>
      <c r="Q76" s="139"/>
      <c r="R76" s="184"/>
      <c r="S76" s="203"/>
      <c r="T76" s="408"/>
    </row>
    <row r="77" spans="1:21" s="141" customFormat="1" ht="12.95" customHeight="1">
      <c r="A77" s="369">
        <v>66</v>
      </c>
      <c r="B77" s="266" t="s">
        <v>149</v>
      </c>
      <c r="C77" s="375" t="s">
        <v>152</v>
      </c>
      <c r="D77" s="82">
        <v>461049822.29000002</v>
      </c>
      <c r="E77" s="226">
        <f t="shared" si="16"/>
        <v>1.0962708202776105E-3</v>
      </c>
      <c r="F77" s="83">
        <v>1.2256</v>
      </c>
      <c r="G77" s="83">
        <v>1.2256</v>
      </c>
      <c r="H77" s="262">
        <v>2.0000000000000001E-4</v>
      </c>
      <c r="I77" s="82">
        <v>457520084.38</v>
      </c>
      <c r="J77" s="226">
        <f t="shared" si="20"/>
        <v>1.0937602605231959E-3</v>
      </c>
      <c r="K77" s="83">
        <v>1.2153</v>
      </c>
      <c r="L77" s="83">
        <v>1.2153</v>
      </c>
      <c r="M77" s="262">
        <v>4.4999999999999997E-3</v>
      </c>
      <c r="N77" s="88">
        <f t="shared" si="22"/>
        <v>-7.6558708828214743E-3</v>
      </c>
      <c r="O77" s="88">
        <f t="shared" si="23"/>
        <v>-8.4040469973890135E-3</v>
      </c>
      <c r="P77" s="269">
        <f t="shared" si="15"/>
        <v>4.3E-3</v>
      </c>
      <c r="Q77" s="139"/>
      <c r="R77" s="173"/>
      <c r="S77" s="203"/>
      <c r="T77" s="408"/>
    </row>
    <row r="78" spans="1:21" s="141" customFormat="1" ht="12.95" customHeight="1">
      <c r="A78" s="369">
        <v>67</v>
      </c>
      <c r="B78" s="266" t="s">
        <v>8</v>
      </c>
      <c r="C78" s="375" t="s">
        <v>158</v>
      </c>
      <c r="D78" s="82">
        <v>1264255889.1600001</v>
      </c>
      <c r="E78" s="226">
        <f t="shared" si="16"/>
        <v>3.0061107794516423E-3</v>
      </c>
      <c r="F78" s="83">
        <v>1.0277000000000001</v>
      </c>
      <c r="G78" s="83">
        <v>1.0328999999999999</v>
      </c>
      <c r="H78" s="262">
        <v>1.7899999999999999E-2</v>
      </c>
      <c r="I78" s="82">
        <v>1264254489.7</v>
      </c>
      <c r="J78" s="226">
        <f t="shared" si="20"/>
        <v>3.0223620060215645E-3</v>
      </c>
      <c r="K78" s="83">
        <v>1.0286999999999999</v>
      </c>
      <c r="L78" s="83">
        <v>1.0339</v>
      </c>
      <c r="M78" s="262">
        <v>1.89E-2</v>
      </c>
      <c r="N78" s="88">
        <f t="shared" si="22"/>
        <v>-1.1069436275024825E-6</v>
      </c>
      <c r="O78" s="88">
        <f t="shared" si="23"/>
        <v>9.6814793300427143E-4</v>
      </c>
      <c r="P78" s="269">
        <f t="shared" si="15"/>
        <v>1.0000000000000009E-3</v>
      </c>
      <c r="Q78" s="139"/>
      <c r="R78" s="173"/>
      <c r="S78" s="203"/>
      <c r="T78" s="408"/>
    </row>
    <row r="79" spans="1:21" s="141" customFormat="1" ht="12.95" customHeight="1">
      <c r="A79" s="369">
        <v>68</v>
      </c>
      <c r="B79" s="266" t="s">
        <v>6</v>
      </c>
      <c r="C79" s="375" t="s">
        <v>182</v>
      </c>
      <c r="D79" s="82">
        <v>27168840347.880001</v>
      </c>
      <c r="E79" s="226">
        <f t="shared" si="16"/>
        <v>6.4601276161923085E-2</v>
      </c>
      <c r="F79" s="83">
        <v>108.16</v>
      </c>
      <c r="G79" s="83">
        <v>108.16</v>
      </c>
      <c r="H79" s="262">
        <v>1.66E-2</v>
      </c>
      <c r="I79" s="82">
        <v>28630285649.990002</v>
      </c>
      <c r="J79" s="226">
        <f t="shared" si="20"/>
        <v>6.844435853307311E-2</v>
      </c>
      <c r="K79" s="83">
        <v>108.29</v>
      </c>
      <c r="L79" s="83">
        <v>108.29</v>
      </c>
      <c r="M79" s="262">
        <v>1.77E-2</v>
      </c>
      <c r="N79" s="88">
        <f t="shared" si="22"/>
        <v>5.3791228605899549E-2</v>
      </c>
      <c r="O79" s="88">
        <f t="shared" si="23"/>
        <v>1.2019230769231663E-3</v>
      </c>
      <c r="P79" s="269">
        <f t="shared" si="15"/>
        <v>1.1000000000000003E-3</v>
      </c>
      <c r="Q79" s="139"/>
      <c r="R79" s="173"/>
      <c r="S79" s="203"/>
      <c r="T79" s="408"/>
    </row>
    <row r="80" spans="1:21" s="141" customFormat="1" ht="12.95" customHeight="1">
      <c r="A80" s="369">
        <v>69</v>
      </c>
      <c r="B80" s="266" t="s">
        <v>161</v>
      </c>
      <c r="C80" s="375" t="s">
        <v>187</v>
      </c>
      <c r="D80" s="82">
        <v>286660971.13999999</v>
      </c>
      <c r="E80" s="226">
        <f t="shared" si="16"/>
        <v>6.8161409630813419E-4</v>
      </c>
      <c r="F80" s="82">
        <v>1086.45</v>
      </c>
      <c r="G80" s="82">
        <v>1086.45</v>
      </c>
      <c r="H80" s="262">
        <v>8.43E-2</v>
      </c>
      <c r="I80" s="82">
        <v>287249980.63</v>
      </c>
      <c r="J80" s="226">
        <f t="shared" si="20"/>
        <v>6.8670780666363676E-4</v>
      </c>
      <c r="K80" s="82">
        <v>1088.69</v>
      </c>
      <c r="L80" s="82">
        <v>1088.69</v>
      </c>
      <c r="M80" s="262">
        <v>8.8700000000000001E-2</v>
      </c>
      <c r="N80" s="88">
        <f t="shared" si="22"/>
        <v>2.0547250909589226E-3</v>
      </c>
      <c r="O80" s="88">
        <f t="shared" si="23"/>
        <v>2.0617607805237322E-3</v>
      </c>
      <c r="P80" s="269">
        <f t="shared" si="15"/>
        <v>4.4000000000000011E-3</v>
      </c>
      <c r="Q80" s="139"/>
      <c r="R80" s="173"/>
      <c r="S80" s="203"/>
      <c r="T80" s="408"/>
    </row>
    <row r="81" spans="1:41" s="141" customFormat="1" ht="12.95" customHeight="1">
      <c r="A81" s="369">
        <v>70</v>
      </c>
      <c r="B81" s="266" t="s">
        <v>197</v>
      </c>
      <c r="C81" s="375" t="s">
        <v>196</v>
      </c>
      <c r="D81" s="82">
        <v>1508760144.24</v>
      </c>
      <c r="E81" s="226">
        <f>(D81/$D$83)</f>
        <v>3.5874858658719532E-3</v>
      </c>
      <c r="F81" s="83">
        <v>1.0245</v>
      </c>
      <c r="G81" s="83">
        <v>1.0245</v>
      </c>
      <c r="H81" s="262">
        <v>8.9800000000000005E-2</v>
      </c>
      <c r="I81" s="82">
        <v>1544604562.6300001</v>
      </c>
      <c r="J81" s="226">
        <f t="shared" si="20"/>
        <v>3.6925747011017068E-3</v>
      </c>
      <c r="K81" s="83">
        <v>1.026</v>
      </c>
      <c r="L81" s="83">
        <v>1.026</v>
      </c>
      <c r="M81" s="262">
        <v>8.77E-2</v>
      </c>
      <c r="N81" s="88">
        <f>((I81-D81)/D81)</f>
        <v>2.3757532651457882E-2</v>
      </c>
      <c r="O81" s="88">
        <f>((L81-G81)/G81)</f>
        <v>1.4641288433382693E-3</v>
      </c>
      <c r="P81" s="269">
        <f>M81-H81</f>
        <v>-2.1000000000000046E-3</v>
      </c>
      <c r="Q81" s="139"/>
      <c r="R81" s="173"/>
      <c r="S81" s="203"/>
      <c r="T81" s="408"/>
    </row>
    <row r="82" spans="1:41" s="141" customFormat="1" ht="12.95" customHeight="1">
      <c r="A82" s="369">
        <v>71</v>
      </c>
      <c r="B82" s="372" t="s">
        <v>13</v>
      </c>
      <c r="C82" s="376" t="s">
        <v>250</v>
      </c>
      <c r="D82" s="82">
        <v>275254820.05000001</v>
      </c>
      <c r="E82" s="226">
        <f t="shared" si="16"/>
        <v>6.5449288292269774E-4</v>
      </c>
      <c r="F82" s="83">
        <v>102.91</v>
      </c>
      <c r="G82" s="83">
        <v>102.91</v>
      </c>
      <c r="H82" s="262">
        <v>6.4600000000000005E-2</v>
      </c>
      <c r="I82" s="82">
        <v>397352351.17000002</v>
      </c>
      <c r="J82" s="226">
        <f t="shared" si="20"/>
        <v>9.4992160119955189E-4</v>
      </c>
      <c r="K82" s="83">
        <v>103.03</v>
      </c>
      <c r="L82" s="83">
        <v>103.03</v>
      </c>
      <c r="M82" s="262">
        <v>0.1036</v>
      </c>
      <c r="N82" s="88">
        <f t="shared" si="22"/>
        <v>0.4435799928873943</v>
      </c>
      <c r="O82" s="88">
        <f t="shared" si="23"/>
        <v>1.1660674375668502E-3</v>
      </c>
      <c r="P82" s="269">
        <f t="shared" si="15"/>
        <v>3.8999999999999993E-2</v>
      </c>
      <c r="Q82" s="139"/>
      <c r="R82" s="173"/>
      <c r="S82" s="203"/>
      <c r="T82" s="408"/>
    </row>
    <row r="83" spans="1:41" s="141" customFormat="1" ht="12.95" customHeight="1">
      <c r="A83" s="250"/>
      <c r="B83" s="136"/>
      <c r="C83" s="315" t="s">
        <v>47</v>
      </c>
      <c r="D83" s="86">
        <f>SUM(D56:D82)</f>
        <v>420561975893.18994</v>
      </c>
      <c r="E83" s="335">
        <f>(D83/$D$155)</f>
        <v>0.29616080682804424</v>
      </c>
      <c r="F83" s="337"/>
      <c r="G83" s="81"/>
      <c r="H83" s="354"/>
      <c r="I83" s="86">
        <f>SUM(I56:I82)</f>
        <v>418300153052.87012</v>
      </c>
      <c r="J83" s="335">
        <f>(I83/$I$155)</f>
        <v>0.29546255659555998</v>
      </c>
      <c r="K83" s="337"/>
      <c r="L83" s="81"/>
      <c r="M83" s="354"/>
      <c r="N83" s="339">
        <f t="shared" si="22"/>
        <v>-5.3780963804827163E-3</v>
      </c>
      <c r="O83" s="339"/>
      <c r="P83" s="340">
        <f t="shared" si="15"/>
        <v>0</v>
      </c>
      <c r="Q83" s="139"/>
      <c r="R83" s="113"/>
      <c r="S83" s="204"/>
      <c r="T83" s="216"/>
    </row>
    <row r="84" spans="1:41" s="141" customFormat="1" ht="5.25" customHeight="1">
      <c r="A84" s="384"/>
      <c r="B84" s="385"/>
      <c r="C84" s="385"/>
      <c r="D84" s="385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6"/>
      <c r="Q84" s="139"/>
      <c r="R84" s="113"/>
      <c r="S84" s="204"/>
      <c r="T84" s="216"/>
    </row>
    <row r="85" spans="1:41" s="141" customFormat="1" ht="12" customHeight="1">
      <c r="A85" s="387" t="s">
        <v>217</v>
      </c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9"/>
      <c r="Q85" s="139"/>
      <c r="R85" s="113"/>
      <c r="S85" s="204"/>
      <c r="T85" s="216"/>
    </row>
    <row r="86" spans="1:41" s="141" customFormat="1" ht="12.95" customHeight="1">
      <c r="A86" s="396" t="s">
        <v>218</v>
      </c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8"/>
      <c r="Q86" s="139"/>
      <c r="R86" s="113"/>
      <c r="S86" s="204"/>
      <c r="T86" s="216"/>
    </row>
    <row r="87" spans="1:41" s="141" customFormat="1" ht="12.95" customHeight="1">
      <c r="A87" s="369" t="s">
        <v>251</v>
      </c>
      <c r="B87" s="266" t="s">
        <v>205</v>
      </c>
      <c r="C87" s="375" t="s">
        <v>256</v>
      </c>
      <c r="D87" s="82">
        <v>8414163675.1199999</v>
      </c>
      <c r="E87" s="226">
        <f t="shared" ref="E87:E94" si="24">(D87/$D$104)</f>
        <v>3.1684536713539345E-2</v>
      </c>
      <c r="F87" s="82">
        <v>52295.74</v>
      </c>
      <c r="G87" s="82">
        <v>52295.74</v>
      </c>
      <c r="H87" s="262">
        <v>3.9699999999999999E-2</v>
      </c>
      <c r="I87" s="82">
        <v>8499999504.8999996</v>
      </c>
      <c r="J87" s="226">
        <f t="shared" ref="J87:J94" si="25">(I87/$I$104)</f>
        <v>3.248872084772178E-2</v>
      </c>
      <c r="K87" s="82">
        <v>52303.54</v>
      </c>
      <c r="L87" s="82">
        <v>52303.54</v>
      </c>
      <c r="M87" s="262">
        <v>4.07E-2</v>
      </c>
      <c r="N87" s="88">
        <f t="shared" ref="N87:N94" si="26">((I87-D87)/D87)</f>
        <v>1.0201350139385727E-2</v>
      </c>
      <c r="O87" s="88">
        <f>((L87-G87)/G87)</f>
        <v>1.4915172822877945E-4</v>
      </c>
      <c r="P87" s="269">
        <f t="shared" ref="P87:P94" si="27">M87-H87</f>
        <v>1.0000000000000009E-3</v>
      </c>
      <c r="Q87" s="139"/>
      <c r="R87" s="113"/>
      <c r="S87" s="204"/>
      <c r="T87" s="216"/>
    </row>
    <row r="88" spans="1:41" s="141" customFormat="1" ht="12.95" customHeight="1">
      <c r="A88" s="369" t="s">
        <v>252</v>
      </c>
      <c r="B88" s="266" t="s">
        <v>205</v>
      </c>
      <c r="C88" s="375" t="s">
        <v>257</v>
      </c>
      <c r="D88" s="82">
        <v>638278288.59000003</v>
      </c>
      <c r="E88" s="226">
        <f t="shared" si="24"/>
        <v>2.4035130108158369E-3</v>
      </c>
      <c r="F88" s="82">
        <v>52183.29</v>
      </c>
      <c r="G88" s="82">
        <v>52183.29</v>
      </c>
      <c r="H88" s="262">
        <v>3.9699999999999999E-2</v>
      </c>
      <c r="I88" s="82">
        <v>638398448.60000002</v>
      </c>
      <c r="J88" s="226">
        <f t="shared" si="25"/>
        <v>2.4400882581496188E-3</v>
      </c>
      <c r="K88" s="82">
        <v>52191.13</v>
      </c>
      <c r="L88" s="82">
        <v>52191.13</v>
      </c>
      <c r="M88" s="262">
        <v>4.07E-2</v>
      </c>
      <c r="N88" s="88">
        <f t="shared" si="26"/>
        <v>1.8825645826906013E-4</v>
      </c>
      <c r="O88" s="88">
        <f t="shared" ref="O88:O93" si="28">((L88-G88)/G88)</f>
        <v>1.5023966484283585E-4</v>
      </c>
      <c r="P88" s="269">
        <f t="shared" si="27"/>
        <v>1.0000000000000009E-3</v>
      </c>
      <c r="Q88" s="139"/>
      <c r="S88" s="194"/>
      <c r="T88" s="194"/>
    </row>
    <row r="89" spans="1:41" s="141" customFormat="1" ht="12.95" customHeight="1">
      <c r="A89" s="369">
        <v>73</v>
      </c>
      <c r="B89" s="266" t="s">
        <v>46</v>
      </c>
      <c r="C89" s="375" t="s">
        <v>181</v>
      </c>
      <c r="D89" s="82">
        <v>57035542965.980003</v>
      </c>
      <c r="E89" s="226">
        <f t="shared" si="24"/>
        <v>0.21477413856659633</v>
      </c>
      <c r="F89" s="82">
        <v>51525.5</v>
      </c>
      <c r="G89" s="82">
        <v>51525.5</v>
      </c>
      <c r="H89" s="262">
        <v>1.12E-2</v>
      </c>
      <c r="I89" s="82">
        <v>52441767033.040001</v>
      </c>
      <c r="J89" s="226">
        <f t="shared" si="25"/>
        <v>0.20044306225141831</v>
      </c>
      <c r="K89" s="82">
        <v>51555.31</v>
      </c>
      <c r="L89" s="82">
        <v>51555.31</v>
      </c>
      <c r="M89" s="262">
        <v>1.2200000000000001E-2</v>
      </c>
      <c r="N89" s="88">
        <f t="shared" si="26"/>
        <v>-8.0542337182273382E-2</v>
      </c>
      <c r="O89" s="88">
        <f t="shared" si="28"/>
        <v>5.7854848570120952E-4</v>
      </c>
      <c r="P89" s="269">
        <f t="shared" si="27"/>
        <v>1.0000000000000009E-3</v>
      </c>
      <c r="Q89" s="139"/>
      <c r="S89" s="195"/>
      <c r="T89" s="194"/>
    </row>
    <row r="90" spans="1:41" s="141" customFormat="1" ht="12.95" customHeight="1">
      <c r="A90" s="369">
        <v>74</v>
      </c>
      <c r="B90" s="266" t="s">
        <v>146</v>
      </c>
      <c r="C90" s="375" t="s">
        <v>133</v>
      </c>
      <c r="D90" s="82">
        <v>5669503888.46</v>
      </c>
      <c r="E90" s="226">
        <f t="shared" si="24"/>
        <v>2.1349192984281121E-2</v>
      </c>
      <c r="F90" s="82">
        <v>415.89</v>
      </c>
      <c r="G90" s="82">
        <v>415.89</v>
      </c>
      <c r="H90" s="262">
        <v>4.3999999999999997E-2</v>
      </c>
      <c r="I90" s="82">
        <v>5687166935.5200005</v>
      </c>
      <c r="J90" s="226">
        <f t="shared" si="25"/>
        <v>2.1737504675851907E-2</v>
      </c>
      <c r="K90" s="82">
        <v>415.73</v>
      </c>
      <c r="L90" s="82">
        <v>415.73</v>
      </c>
      <c r="M90" s="262">
        <v>4.3200000000000002E-2</v>
      </c>
      <c r="N90" s="88">
        <f t="shared" si="26"/>
        <v>3.1154484426675665E-3</v>
      </c>
      <c r="O90" s="88">
        <f t="shared" si="28"/>
        <v>-3.8471711269799267E-4</v>
      </c>
      <c r="P90" s="269">
        <f t="shared" si="27"/>
        <v>-7.9999999999999516E-4</v>
      </c>
      <c r="Q90" s="139"/>
      <c r="S90" s="205"/>
      <c r="T90" s="194"/>
    </row>
    <row r="91" spans="1:41" s="141" customFormat="1" ht="12.95" customHeight="1">
      <c r="A91" s="369">
        <v>75</v>
      </c>
      <c r="B91" s="266" t="s">
        <v>99</v>
      </c>
      <c r="C91" s="375" t="s">
        <v>141</v>
      </c>
      <c r="D91" s="82">
        <v>653134115.10000002</v>
      </c>
      <c r="E91" s="226">
        <f t="shared" si="24"/>
        <v>2.4594543971068936E-3</v>
      </c>
      <c r="F91" s="82">
        <v>46892.12</v>
      </c>
      <c r="G91" s="82">
        <v>47932.19</v>
      </c>
      <c r="H91" s="262">
        <v>9.4000000000000004E-3</v>
      </c>
      <c r="I91" s="82">
        <v>652522773.14999998</v>
      </c>
      <c r="J91" s="226">
        <f t="shared" si="25"/>
        <v>2.4940742892315079E-3</v>
      </c>
      <c r="K91" s="82">
        <v>46848.25</v>
      </c>
      <c r="L91" s="82">
        <v>47900.41</v>
      </c>
      <c r="M91" s="262">
        <v>1.0200000000000001E-2</v>
      </c>
      <c r="N91" s="88">
        <f t="shared" si="26"/>
        <v>-9.360128890319048E-4</v>
      </c>
      <c r="O91" s="88">
        <f t="shared" si="28"/>
        <v>-6.6301998719438509E-4</v>
      </c>
      <c r="P91" s="269">
        <f t="shared" si="27"/>
        <v>8.0000000000000036E-4</v>
      </c>
      <c r="Q91" s="139"/>
      <c r="S91" s="205"/>
      <c r="T91" s="194"/>
    </row>
    <row r="92" spans="1:41" s="141" customFormat="1" ht="12.95" customHeight="1">
      <c r="A92" s="369">
        <v>76</v>
      </c>
      <c r="B92" s="266" t="s">
        <v>65</v>
      </c>
      <c r="C92" s="375" t="s">
        <v>159</v>
      </c>
      <c r="D92" s="82">
        <v>643858939.00999999</v>
      </c>
      <c r="E92" s="226">
        <f t="shared" si="24"/>
        <v>2.4245276154687941E-3</v>
      </c>
      <c r="F92" s="82">
        <v>94.934299999999993</v>
      </c>
      <c r="G92" s="82">
        <v>94.934299999999993</v>
      </c>
      <c r="H92" s="262">
        <v>7.8299999999999995E-2</v>
      </c>
      <c r="I92" s="82">
        <v>630569902.78999996</v>
      </c>
      <c r="J92" s="226">
        <f t="shared" si="25"/>
        <v>2.4101659694108872E-3</v>
      </c>
      <c r="K92" s="82">
        <v>92.194599999999994</v>
      </c>
      <c r="L92" s="82">
        <v>92.194599999999994</v>
      </c>
      <c r="M92" s="262">
        <v>8.2900000000000001E-2</v>
      </c>
      <c r="N92" s="88">
        <f t="shared" si="26"/>
        <v>-2.063967029864228E-2</v>
      </c>
      <c r="O92" s="88">
        <f t="shared" si="28"/>
        <v>-2.885890557996424E-2</v>
      </c>
      <c r="P92" s="269">
        <f t="shared" si="27"/>
        <v>4.6000000000000069E-3</v>
      </c>
      <c r="Q92" s="139"/>
      <c r="R92" s="153"/>
      <c r="S92" s="205"/>
      <c r="T92" s="160"/>
    </row>
    <row r="93" spans="1:41" s="141" customFormat="1" ht="12.95" customHeight="1">
      <c r="A93" s="369">
        <v>77</v>
      </c>
      <c r="B93" s="266" t="s">
        <v>8</v>
      </c>
      <c r="C93" s="375" t="s">
        <v>160</v>
      </c>
      <c r="D93" s="82">
        <v>6143584974.0953999</v>
      </c>
      <c r="E93" s="226">
        <f t="shared" si="24"/>
        <v>2.313440184674067E-2</v>
      </c>
      <c r="F93" s="82">
        <v>439.20817199999999</v>
      </c>
      <c r="G93" s="82">
        <v>441.41503899999998</v>
      </c>
      <c r="H93" s="262">
        <v>-2.01E-2</v>
      </c>
      <c r="I93" s="82">
        <v>6135139986.3098001</v>
      </c>
      <c r="J93" s="226">
        <f t="shared" si="25"/>
        <v>2.3449748469045319E-2</v>
      </c>
      <c r="K93" s="82">
        <v>439.74699500000003</v>
      </c>
      <c r="L93" s="82">
        <v>441.953014</v>
      </c>
      <c r="M93" s="262">
        <v>-1.8599999999999998E-2</v>
      </c>
      <c r="N93" s="88">
        <f t="shared" si="26"/>
        <v>-1.3746025848439044E-3</v>
      </c>
      <c r="O93" s="88">
        <f t="shared" si="28"/>
        <v>1.2187509542465253E-3</v>
      </c>
      <c r="P93" s="269">
        <f t="shared" si="27"/>
        <v>1.5000000000000013E-3</v>
      </c>
      <c r="Q93" s="139"/>
      <c r="S93" s="205"/>
      <c r="T93" s="160"/>
    </row>
    <row r="94" spans="1:41" s="141" customFormat="1" ht="12.95" customHeight="1">
      <c r="A94" s="369">
        <v>78</v>
      </c>
      <c r="B94" s="266" t="s">
        <v>188</v>
      </c>
      <c r="C94" s="375" t="s">
        <v>191</v>
      </c>
      <c r="D94" s="82">
        <v>855277193.60000002</v>
      </c>
      <c r="E94" s="226">
        <f t="shared" si="24"/>
        <v>3.220648264901458E-3</v>
      </c>
      <c r="F94" s="82">
        <v>42306.06</v>
      </c>
      <c r="G94" s="82">
        <v>42306.06</v>
      </c>
      <c r="H94" s="262">
        <v>3.3700000000000001E-2</v>
      </c>
      <c r="I94" s="82">
        <v>859516768.92999995</v>
      </c>
      <c r="J94" s="226">
        <f t="shared" si="25"/>
        <v>3.28524729367394E-3</v>
      </c>
      <c r="K94" s="82">
        <v>42338.92</v>
      </c>
      <c r="L94" s="82">
        <v>42338.92</v>
      </c>
      <c r="M94" s="262">
        <v>6.0600000000000001E-2</v>
      </c>
      <c r="N94" s="88">
        <f t="shared" si="26"/>
        <v>4.9569605757343602E-3</v>
      </c>
      <c r="O94" s="88">
        <f>((L94-G94)/G94)</f>
        <v>7.7672087639455399E-4</v>
      </c>
      <c r="P94" s="269">
        <f t="shared" si="27"/>
        <v>2.69E-2</v>
      </c>
      <c r="Q94" s="139"/>
      <c r="S94" s="194"/>
      <c r="T94" s="194"/>
    </row>
    <row r="95" spans="1:41" s="141" customFormat="1" ht="4.5" customHeight="1">
      <c r="A95" s="384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5"/>
      <c r="P95" s="386"/>
      <c r="Q95" s="139"/>
      <c r="S95" s="206"/>
      <c r="T95" s="160"/>
    </row>
    <row r="96" spans="1:41" s="141" customFormat="1" ht="12.95" customHeight="1">
      <c r="A96" s="396" t="s">
        <v>219</v>
      </c>
      <c r="B96" s="397"/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8"/>
      <c r="Q96" s="139"/>
      <c r="R96" s="207"/>
      <c r="S96" s="206"/>
      <c r="T96" s="160"/>
      <c r="AE96" s="141">
        <v>136.96</v>
      </c>
      <c r="AO96" s="150">
        <v>185280902</v>
      </c>
    </row>
    <row r="97" spans="1:23" s="141" customFormat="1" ht="12.95" customHeight="1">
      <c r="A97" s="369">
        <v>79</v>
      </c>
      <c r="B97" s="266" t="s">
        <v>6</v>
      </c>
      <c r="C97" s="375" t="s">
        <v>102</v>
      </c>
      <c r="D97" s="82">
        <v>174478615896.73001</v>
      </c>
      <c r="E97" s="226">
        <f t="shared" ref="E97:E103" si="29">(D97/$D$104)</f>
        <v>0.65702003485552951</v>
      </c>
      <c r="F97" s="73">
        <v>543.53</v>
      </c>
      <c r="G97" s="73">
        <v>543.53</v>
      </c>
      <c r="H97" s="262">
        <v>9.9000000000000008E-3</v>
      </c>
      <c r="I97" s="82">
        <v>175017685600.72</v>
      </c>
      <c r="J97" s="226">
        <f t="shared" ref="J97:J103" si="30">(I97/$I$104)</f>
        <v>0.66895306612879901</v>
      </c>
      <c r="K97" s="73">
        <v>543.80999999999995</v>
      </c>
      <c r="L97" s="73">
        <v>543.80999999999995</v>
      </c>
      <c r="M97" s="262">
        <v>1.0800000000000001E-2</v>
      </c>
      <c r="N97" s="88">
        <f t="shared" ref="N97:N104" si="31">((I97-D97)/D97)</f>
        <v>3.089603280146683E-3</v>
      </c>
      <c r="O97" s="88">
        <f t="shared" ref="O97:O102" si="32">((L97-G97)/G97)</f>
        <v>5.1515095762878359E-4</v>
      </c>
      <c r="P97" s="269">
        <f t="shared" ref="P97:P104" si="33">M97-H97</f>
        <v>8.9999999999999976E-4</v>
      </c>
      <c r="Q97" s="139"/>
      <c r="S97" s="406"/>
      <c r="T97" s="160"/>
    </row>
    <row r="98" spans="1:23" s="141" customFormat="1" ht="12.95" customHeight="1">
      <c r="A98" s="369">
        <v>80</v>
      </c>
      <c r="B98" s="266" t="s">
        <v>53</v>
      </c>
      <c r="C98" s="375" t="s">
        <v>137</v>
      </c>
      <c r="D98" s="82">
        <v>1979761894.8499999</v>
      </c>
      <c r="E98" s="226">
        <f t="shared" si="29"/>
        <v>7.4550295030416606E-3</v>
      </c>
      <c r="F98" s="73">
        <v>449.82</v>
      </c>
      <c r="G98" s="73">
        <v>449.82</v>
      </c>
      <c r="H98" s="262">
        <v>4.7999999999999996E-3</v>
      </c>
      <c r="I98" s="82">
        <v>1984439806.52</v>
      </c>
      <c r="J98" s="226">
        <f t="shared" si="30"/>
        <v>7.584931137462907E-3</v>
      </c>
      <c r="K98" s="73">
        <v>449.64</v>
      </c>
      <c r="L98" s="73">
        <v>449.64</v>
      </c>
      <c r="M98" s="262">
        <v>5.9999999999999995E-4</v>
      </c>
      <c r="N98" s="88">
        <f t="shared" si="31"/>
        <v>2.362865798240099E-3</v>
      </c>
      <c r="O98" s="88">
        <f t="shared" si="32"/>
        <v>-4.001600640256254E-4</v>
      </c>
      <c r="P98" s="269">
        <f t="shared" si="33"/>
        <v>-4.1999999999999997E-3</v>
      </c>
      <c r="Q98" s="139"/>
      <c r="S98" s="406"/>
      <c r="T98" s="161"/>
    </row>
    <row r="99" spans="1:23" s="141" customFormat="1" ht="12.75" customHeight="1">
      <c r="A99" s="369">
        <v>81</v>
      </c>
      <c r="B99" s="266" t="s">
        <v>97</v>
      </c>
      <c r="C99" s="375" t="s">
        <v>156</v>
      </c>
      <c r="D99" s="73">
        <v>4708484252.9499998</v>
      </c>
      <c r="E99" s="226">
        <f t="shared" si="29"/>
        <v>1.7730358944507758E-2</v>
      </c>
      <c r="F99" s="73">
        <v>46394.46</v>
      </c>
      <c r="G99" s="73">
        <v>46394.46</v>
      </c>
      <c r="H99" s="262">
        <v>4.6859999999999999E-2</v>
      </c>
      <c r="I99" s="73">
        <v>4638171087.0699997</v>
      </c>
      <c r="J99" s="226">
        <f t="shared" si="30"/>
        <v>1.772802993752225E-2</v>
      </c>
      <c r="K99" s="73">
        <v>46432.88</v>
      </c>
      <c r="L99" s="73">
        <v>46432.88</v>
      </c>
      <c r="M99" s="262">
        <v>4.7489999999999997E-2</v>
      </c>
      <c r="N99" s="88">
        <f t="shared" si="31"/>
        <v>-1.4933291076835801E-2</v>
      </c>
      <c r="O99" s="88">
        <f t="shared" si="32"/>
        <v>8.2811611558790106E-4</v>
      </c>
      <c r="P99" s="269">
        <f t="shared" si="33"/>
        <v>6.2999999999999862E-4</v>
      </c>
      <c r="Q99" s="139"/>
      <c r="R99" s="208"/>
      <c r="S99" s="209"/>
      <c r="T99" s="210"/>
      <c r="U99" s="217"/>
      <c r="V99" s="215"/>
      <c r="W99" s="171"/>
    </row>
    <row r="100" spans="1:23" s="141" customFormat="1" ht="12.95" customHeight="1" thickBot="1">
      <c r="A100" s="369">
        <v>82</v>
      </c>
      <c r="B100" s="266" t="s">
        <v>161</v>
      </c>
      <c r="C100" s="375" t="s">
        <v>162</v>
      </c>
      <c r="D100" s="73">
        <v>441980322.48000002</v>
      </c>
      <c r="E100" s="226">
        <f t="shared" si="29"/>
        <v>1.6643296107595388E-3</v>
      </c>
      <c r="F100" s="73">
        <v>45101.16</v>
      </c>
      <c r="G100" s="73">
        <v>45101.16</v>
      </c>
      <c r="H100" s="262">
        <v>8.43E-2</v>
      </c>
      <c r="I100" s="73">
        <v>442510143.12</v>
      </c>
      <c r="J100" s="226">
        <f t="shared" si="30"/>
        <v>1.6913634528829577E-3</v>
      </c>
      <c r="K100" s="73">
        <v>45154.98</v>
      </c>
      <c r="L100" s="73">
        <v>45154.98</v>
      </c>
      <c r="M100" s="262">
        <v>7.2400000000000006E-2</v>
      </c>
      <c r="N100" s="88">
        <f t="shared" si="31"/>
        <v>1.1987425979217898E-3</v>
      </c>
      <c r="O100" s="88">
        <f t="shared" si="32"/>
        <v>1.1933174224343611E-3</v>
      </c>
      <c r="P100" s="269">
        <f t="shared" si="33"/>
        <v>-1.1899999999999994E-2</v>
      </c>
      <c r="Q100" s="139"/>
      <c r="R100" s="197"/>
      <c r="S100" s="191"/>
      <c r="T100" s="210"/>
      <c r="U100" s="217"/>
      <c r="V100" s="215"/>
      <c r="W100" s="172"/>
    </row>
    <row r="101" spans="1:23" s="141" customFormat="1" ht="12.75" customHeight="1">
      <c r="A101" s="369">
        <v>83</v>
      </c>
      <c r="B101" s="266" t="s">
        <v>10</v>
      </c>
      <c r="C101" s="375" t="s">
        <v>167</v>
      </c>
      <c r="D101" s="73">
        <v>2030071496.24</v>
      </c>
      <c r="E101" s="226">
        <f t="shared" si="29"/>
        <v>7.6444763065306905E-3</v>
      </c>
      <c r="F101" s="73">
        <v>453.96300000000002</v>
      </c>
      <c r="G101" s="73">
        <v>453.96300000000002</v>
      </c>
      <c r="H101" s="262">
        <v>3.4599999999999999E-2</v>
      </c>
      <c r="I101" s="73">
        <v>1978302223.25</v>
      </c>
      <c r="J101" s="226">
        <f t="shared" si="30"/>
        <v>7.5614720502684045E-3</v>
      </c>
      <c r="K101" s="73">
        <v>454.04250000000002</v>
      </c>
      <c r="L101" s="73">
        <v>454.04250000000002</v>
      </c>
      <c r="M101" s="262">
        <v>3.4799999999999998E-2</v>
      </c>
      <c r="N101" s="88">
        <f t="shared" si="31"/>
        <v>-2.5501206773202102E-2</v>
      </c>
      <c r="O101" s="88">
        <f t="shared" si="32"/>
        <v>1.7512440441180428E-4</v>
      </c>
      <c r="P101" s="269">
        <f t="shared" si="33"/>
        <v>1.9999999999999879E-4</v>
      </c>
      <c r="Q101" s="139"/>
      <c r="S101" s="215"/>
      <c r="T101" s="215"/>
      <c r="U101" s="215"/>
      <c r="V101" s="217"/>
    </row>
    <row r="102" spans="1:23" s="141" customFormat="1" ht="12.75" customHeight="1">
      <c r="A102" s="369">
        <v>84</v>
      </c>
      <c r="B102" s="266" t="s">
        <v>175</v>
      </c>
      <c r="C102" s="375" t="s">
        <v>177</v>
      </c>
      <c r="D102" s="73">
        <v>101483181.47</v>
      </c>
      <c r="E102" s="226">
        <f t="shared" si="29"/>
        <v>3.8214702176531329E-4</v>
      </c>
      <c r="F102" s="73">
        <v>397.21</v>
      </c>
      <c r="G102" s="73">
        <v>397.21</v>
      </c>
      <c r="H102" s="262">
        <v>9.2079999999999992E-3</v>
      </c>
      <c r="I102" s="73">
        <v>99824268.430000007</v>
      </c>
      <c r="J102" s="226">
        <f t="shared" si="30"/>
        <v>3.8154858585353192E-4</v>
      </c>
      <c r="K102" s="73">
        <v>390.72300000000001</v>
      </c>
      <c r="L102" s="73">
        <v>390.72300000000001</v>
      </c>
      <c r="M102" s="262">
        <v>-1.8119E-2</v>
      </c>
      <c r="N102" s="88">
        <f t="shared" si="31"/>
        <v>-1.6346679479006993E-2</v>
      </c>
      <c r="O102" s="88">
        <f t="shared" si="32"/>
        <v>-1.6331411595881189E-2</v>
      </c>
      <c r="P102" s="269">
        <f t="shared" si="33"/>
        <v>-2.7326999999999997E-2</v>
      </c>
      <c r="Q102" s="139"/>
      <c r="S102" s="215"/>
      <c r="T102" s="215"/>
      <c r="U102" s="215"/>
      <c r="V102" s="217"/>
    </row>
    <row r="103" spans="1:23" s="141" customFormat="1" ht="12.95" customHeight="1">
      <c r="A103" s="369">
        <v>85</v>
      </c>
      <c r="B103" s="372" t="s">
        <v>13</v>
      </c>
      <c r="C103" s="376" t="s">
        <v>214</v>
      </c>
      <c r="D103" s="82">
        <v>1766830344.6199999</v>
      </c>
      <c r="E103" s="226">
        <f t="shared" si="29"/>
        <v>6.6532103584150187E-3</v>
      </c>
      <c r="F103" s="73">
        <v>1.0244</v>
      </c>
      <c r="G103" s="73">
        <v>1.0244</v>
      </c>
      <c r="H103" s="262">
        <v>5.7000000000000002E-2</v>
      </c>
      <c r="I103" s="82">
        <v>1923230471.3199999</v>
      </c>
      <c r="J103" s="226">
        <f t="shared" si="30"/>
        <v>7.3509766527078135E-3</v>
      </c>
      <c r="K103" s="73">
        <v>1.0259</v>
      </c>
      <c r="L103" s="73">
        <v>1.0259</v>
      </c>
      <c r="M103" s="262">
        <v>5.7700000000000001E-2</v>
      </c>
      <c r="N103" s="88">
        <f t="shared" si="31"/>
        <v>8.8520172395860519E-2</v>
      </c>
      <c r="O103" s="88">
        <f>((L103-G103)/G103)</f>
        <v>1.4642717688403523E-3</v>
      </c>
      <c r="P103" s="269">
        <f t="shared" si="33"/>
        <v>6.9999999999999923E-4</v>
      </c>
      <c r="Q103" s="139"/>
      <c r="S103" s="215"/>
      <c r="T103" s="215"/>
      <c r="U103" s="215"/>
      <c r="V103" s="217"/>
    </row>
    <row r="104" spans="1:23" s="141" customFormat="1" ht="13.5" customHeight="1">
      <c r="A104" s="250"/>
      <c r="B104" s="136"/>
      <c r="C104" s="315" t="s">
        <v>47</v>
      </c>
      <c r="D104" s="86">
        <f>SUM(D87:D103)</f>
        <v>265560571429.29544</v>
      </c>
      <c r="E104" s="335">
        <f>(D104/$D$155)</f>
        <v>0.18700842587868902</v>
      </c>
      <c r="F104" s="337"/>
      <c r="G104" s="81"/>
      <c r="H104" s="351"/>
      <c r="I104" s="86">
        <f>SUM(I87:I103)</f>
        <v>261629244953.66977</v>
      </c>
      <c r="J104" s="335">
        <f>(I104/$I$155)</f>
        <v>0.18479946763109814</v>
      </c>
      <c r="K104" s="337"/>
      <c r="L104" s="81"/>
      <c r="M104" s="353"/>
      <c r="N104" s="339">
        <f t="shared" si="31"/>
        <v>-1.4803878657387108E-2</v>
      </c>
      <c r="O104" s="339"/>
      <c r="P104" s="340">
        <f t="shared" si="33"/>
        <v>0</v>
      </c>
      <c r="Q104" s="139"/>
      <c r="S104" s="215"/>
      <c r="T104" s="215"/>
      <c r="U104" s="215"/>
      <c r="V104" s="215"/>
    </row>
    <row r="105" spans="1:23" s="141" customFormat="1" ht="4.5" customHeight="1">
      <c r="A105" s="384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6"/>
      <c r="Q105" s="139"/>
      <c r="R105" s="147"/>
      <c r="S105" s="162"/>
    </row>
    <row r="106" spans="1:23" s="141" customFormat="1" ht="12.95" customHeight="1">
      <c r="A106" s="417" t="s">
        <v>239</v>
      </c>
      <c r="B106" s="418"/>
      <c r="C106" s="418"/>
      <c r="D106" s="418"/>
      <c r="E106" s="418"/>
      <c r="F106" s="418"/>
      <c r="G106" s="418"/>
      <c r="H106" s="418"/>
      <c r="I106" s="418"/>
      <c r="J106" s="418"/>
      <c r="K106" s="418"/>
      <c r="L106" s="418"/>
      <c r="M106" s="418"/>
      <c r="N106" s="418"/>
      <c r="O106" s="418"/>
      <c r="P106" s="419"/>
      <c r="Q106" s="139"/>
    </row>
    <row r="107" spans="1:23" s="141" customFormat="1" ht="12.95" customHeight="1">
      <c r="A107" s="369">
        <v>86</v>
      </c>
      <c r="B107" s="266" t="s">
        <v>25</v>
      </c>
      <c r="C107" s="375" t="s">
        <v>154</v>
      </c>
      <c r="D107" s="82">
        <v>2441396814.3000002</v>
      </c>
      <c r="E107" s="226">
        <f>(D107/$D$111)</f>
        <v>4.8308396765645759E-2</v>
      </c>
      <c r="F107" s="83">
        <v>70</v>
      </c>
      <c r="G107" s="83">
        <v>70</v>
      </c>
      <c r="H107" s="262">
        <v>1.55E-2</v>
      </c>
      <c r="I107" s="82">
        <v>2443162429.8099999</v>
      </c>
      <c r="J107" s="226">
        <f>(I107/$I$111)</f>
        <v>4.829607121943956E-2</v>
      </c>
      <c r="K107" s="83">
        <v>70</v>
      </c>
      <c r="L107" s="83">
        <v>70</v>
      </c>
      <c r="M107" s="262">
        <v>1.6199999999999999E-2</v>
      </c>
      <c r="N107" s="88">
        <f>((I107-D107)/D107)</f>
        <v>7.2319890796039695E-4</v>
      </c>
      <c r="O107" s="88">
        <f>((L107-G107)/G107)</f>
        <v>0</v>
      </c>
      <c r="P107" s="269">
        <f>M107-H107</f>
        <v>6.9999999999999923E-4</v>
      </c>
      <c r="Q107" s="139"/>
    </row>
    <row r="108" spans="1:23" s="141" customFormat="1" ht="12.95" customHeight="1">
      <c r="A108" s="369">
        <v>87</v>
      </c>
      <c r="B108" s="266" t="s">
        <v>25</v>
      </c>
      <c r="C108" s="375" t="s">
        <v>26</v>
      </c>
      <c r="D108" s="82">
        <v>10000967788.950001</v>
      </c>
      <c r="E108" s="226">
        <f>(D108/$D$111)</f>
        <v>0.19789110772947549</v>
      </c>
      <c r="F108" s="83">
        <v>36.6</v>
      </c>
      <c r="G108" s="83">
        <v>36.6</v>
      </c>
      <c r="H108" s="262">
        <v>8.2000000000000007E-3</v>
      </c>
      <c r="I108" s="82">
        <v>10001590267.16</v>
      </c>
      <c r="J108" s="226">
        <f>(I108/$I$111)</f>
        <v>0.19770994754858676</v>
      </c>
      <c r="K108" s="83">
        <v>36.6</v>
      </c>
      <c r="L108" s="83">
        <v>36.6</v>
      </c>
      <c r="M108" s="262">
        <v>8.2000000000000007E-3</v>
      </c>
      <c r="N108" s="88">
        <f>((I108-D108)/D108)</f>
        <v>6.2241797307542202E-5</v>
      </c>
      <c r="O108" s="88">
        <f>((L108-G108)/G108)</f>
        <v>0</v>
      </c>
      <c r="P108" s="269">
        <f>M108-H108</f>
        <v>0</v>
      </c>
      <c r="Q108" s="139"/>
      <c r="R108" s="163"/>
      <c r="S108" s="196"/>
    </row>
    <row r="109" spans="1:23" s="141" customFormat="1" ht="12.95" customHeight="1">
      <c r="A109" s="369">
        <v>88</v>
      </c>
      <c r="B109" s="266" t="s">
        <v>6</v>
      </c>
      <c r="C109" s="375" t="s">
        <v>202</v>
      </c>
      <c r="D109" s="82">
        <v>30631774789.560001</v>
      </c>
      <c r="E109" s="226">
        <f>(D109/$D$111)</f>
        <v>0.60611692515632754</v>
      </c>
      <c r="F109" s="83">
        <v>11.48</v>
      </c>
      <c r="G109" s="83">
        <v>11.48</v>
      </c>
      <c r="H109" s="262">
        <v>-0.191</v>
      </c>
      <c r="I109" s="82">
        <v>30678842492.18</v>
      </c>
      <c r="J109" s="226">
        <f>(I109/$I$111)</f>
        <v>0.60645479148413406</v>
      </c>
      <c r="K109" s="83">
        <v>11.49</v>
      </c>
      <c r="L109" s="83">
        <v>11.49</v>
      </c>
      <c r="M109" s="262">
        <v>-0.191</v>
      </c>
      <c r="N109" s="88">
        <f>((I109-D109)/D109)</f>
        <v>1.5365646601724384E-3</v>
      </c>
      <c r="O109" s="88">
        <f>((L109-G109)/G109)</f>
        <v>8.7108013937280365E-4</v>
      </c>
      <c r="P109" s="269">
        <f>M109-H109</f>
        <v>0</v>
      </c>
      <c r="Q109" s="139"/>
      <c r="R109" s="164"/>
      <c r="S109" s="142"/>
    </row>
    <row r="110" spans="1:23" s="165" customFormat="1" ht="12.95" customHeight="1">
      <c r="A110" s="369">
        <v>89</v>
      </c>
      <c r="B110" s="266" t="s">
        <v>13</v>
      </c>
      <c r="C110" s="375" t="s">
        <v>179</v>
      </c>
      <c r="D110" s="82">
        <v>7463592715</v>
      </c>
      <c r="E110" s="226">
        <f>(D110/$D$111)</f>
        <v>0.14768357034855134</v>
      </c>
      <c r="F110" s="83">
        <v>100</v>
      </c>
      <c r="G110" s="83">
        <v>100</v>
      </c>
      <c r="H110" s="262" t="s">
        <v>125</v>
      </c>
      <c r="I110" s="82">
        <v>7463592715</v>
      </c>
      <c r="J110" s="226">
        <f>(I110/$I$111)</f>
        <v>0.14753918974783953</v>
      </c>
      <c r="K110" s="83">
        <v>100</v>
      </c>
      <c r="L110" s="83">
        <v>100</v>
      </c>
      <c r="M110" s="262" t="s">
        <v>125</v>
      </c>
      <c r="N110" s="88">
        <f>((I110-D110)/D110)</f>
        <v>0</v>
      </c>
      <c r="O110" s="88">
        <f>((L110-G110)/G110)</f>
        <v>0</v>
      </c>
      <c r="P110" s="269" t="e">
        <f>M110-H110</f>
        <v>#VALUE!</v>
      </c>
      <c r="Q110" s="139"/>
      <c r="R110" s="164"/>
      <c r="S110" s="191"/>
    </row>
    <row r="111" spans="1:23" s="141" customFormat="1" ht="12.75" customHeight="1">
      <c r="A111" s="250"/>
      <c r="B111" s="136"/>
      <c r="C111" s="315" t="s">
        <v>47</v>
      </c>
      <c r="D111" s="77">
        <f>SUM(D107:D110)</f>
        <v>50537732107.809998</v>
      </c>
      <c r="E111" s="335">
        <f>(D111/$D$155)</f>
        <v>3.5588798736550083E-2</v>
      </c>
      <c r="F111" s="79"/>
      <c r="G111" s="79"/>
      <c r="H111" s="317"/>
      <c r="I111" s="77">
        <f>SUM(I107:I110)</f>
        <v>50587187904.150002</v>
      </c>
      <c r="J111" s="335">
        <f>(I111/$I$155)</f>
        <v>3.5731805881627304E-2</v>
      </c>
      <c r="K111" s="337"/>
      <c r="L111" s="79"/>
      <c r="M111" s="338"/>
      <c r="N111" s="339">
        <f>((I111-D111)/D111)</f>
        <v>9.7859152513021385E-4</v>
      </c>
      <c r="O111" s="339"/>
      <c r="P111" s="340">
        <f>M111-H111</f>
        <v>0</v>
      </c>
      <c r="Q111" s="139"/>
      <c r="R111" s="191"/>
      <c r="S111" s="191"/>
      <c r="T111" s="211"/>
      <c r="U111" s="407"/>
    </row>
    <row r="112" spans="1:23" s="141" customFormat="1" ht="5.25" customHeight="1">
      <c r="A112" s="384"/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86"/>
      <c r="Q112" s="139"/>
      <c r="R112" s="191"/>
      <c r="S112" s="191"/>
      <c r="T112" s="211"/>
      <c r="U112" s="407"/>
    </row>
    <row r="113" spans="1:21" s="141" customFormat="1" ht="12" customHeight="1">
      <c r="A113" s="387" t="s">
        <v>261</v>
      </c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9"/>
      <c r="Q113" s="139"/>
      <c r="R113" s="215"/>
      <c r="S113" s="217"/>
      <c r="T113" s="211"/>
      <c r="U113" s="407"/>
    </row>
    <row r="114" spans="1:21" s="141" customFormat="1" ht="12" customHeight="1">
      <c r="A114" s="369">
        <v>90</v>
      </c>
      <c r="B114" s="266" t="s">
        <v>6</v>
      </c>
      <c r="C114" s="375" t="s">
        <v>27</v>
      </c>
      <c r="D114" s="82">
        <v>1699779059.4100001</v>
      </c>
      <c r="E114" s="226">
        <f>(D114/$D$136)</f>
        <v>5.66382190485906E-2</v>
      </c>
      <c r="F114" s="73">
        <v>3593.49</v>
      </c>
      <c r="G114" s="73">
        <v>3593.49</v>
      </c>
      <c r="H114" s="262">
        <v>3.7999999999999999E-2</v>
      </c>
      <c r="I114" s="82">
        <v>1705085639.9100001</v>
      </c>
      <c r="J114" s="226">
        <f t="shared" ref="J114:J135" si="34">(I114/$I$136)</f>
        <v>5.6956663618549327E-2</v>
      </c>
      <c r="K114" s="73">
        <v>3580</v>
      </c>
      <c r="L114" s="73">
        <v>3620.29</v>
      </c>
      <c r="M114" s="262">
        <v>4.5699999999999998E-2</v>
      </c>
      <c r="N114" s="88">
        <f>((I114-D114)/D114)</f>
        <v>3.1219236821530996E-3</v>
      </c>
      <c r="O114" s="88">
        <f t="shared" ref="O114:O124" si="35">((L114-G114)/G114)</f>
        <v>7.4579308694333879E-3</v>
      </c>
      <c r="P114" s="269">
        <f t="shared" ref="P114:P136" si="36">M114-H114</f>
        <v>7.6999999999999985E-3</v>
      </c>
      <c r="Q114" s="139"/>
      <c r="R114" s="409"/>
      <c r="S114" s="197"/>
      <c r="T114" s="215"/>
    </row>
    <row r="115" spans="1:21" s="141" customFormat="1" ht="12" customHeight="1">
      <c r="A115" s="369">
        <v>91</v>
      </c>
      <c r="B115" s="266" t="s">
        <v>13</v>
      </c>
      <c r="C115" s="375" t="s">
        <v>249</v>
      </c>
      <c r="D115" s="82">
        <v>193204654.22999999</v>
      </c>
      <c r="E115" s="226">
        <f t="shared" ref="E115:E135" si="37">(D115/$D$136)</f>
        <v>6.4377587586496232E-3</v>
      </c>
      <c r="F115" s="73">
        <v>145.36000000000001</v>
      </c>
      <c r="G115" s="73">
        <v>147.12</v>
      </c>
      <c r="H115" s="262">
        <v>3.32E-2</v>
      </c>
      <c r="I115" s="82">
        <v>189880367.28999999</v>
      </c>
      <c r="J115" s="227">
        <f t="shared" si="34"/>
        <v>6.3427618850123999E-3</v>
      </c>
      <c r="K115" s="73">
        <v>143.94999999999999</v>
      </c>
      <c r="L115" s="73">
        <v>145.69</v>
      </c>
      <c r="M115" s="262">
        <v>3.32E-2</v>
      </c>
      <c r="N115" s="88">
        <f>((I115-D115)/D115)</f>
        <v>-1.7206039643551281E-2</v>
      </c>
      <c r="O115" s="88">
        <f t="shared" si="35"/>
        <v>-9.7199564980968382E-3</v>
      </c>
      <c r="P115" s="269">
        <f t="shared" si="36"/>
        <v>0</v>
      </c>
      <c r="Q115" s="139"/>
      <c r="R115" s="409"/>
      <c r="U115" s="218"/>
    </row>
    <row r="116" spans="1:21" s="141" customFormat="1" ht="12" customHeight="1">
      <c r="A116" s="369">
        <v>92</v>
      </c>
      <c r="B116" s="266" t="s">
        <v>46</v>
      </c>
      <c r="C116" s="375" t="s">
        <v>83</v>
      </c>
      <c r="D116" s="73">
        <v>959906075.61000001</v>
      </c>
      <c r="E116" s="226">
        <f t="shared" si="37"/>
        <v>3.1984963148883168E-2</v>
      </c>
      <c r="F116" s="73">
        <v>1.4390000000000001</v>
      </c>
      <c r="G116" s="73">
        <v>1.4643999999999999</v>
      </c>
      <c r="H116" s="262">
        <v>5.7299999999999997E-2</v>
      </c>
      <c r="I116" s="73">
        <v>949539618.65999997</v>
      </c>
      <c r="J116" s="227">
        <f t="shared" si="34"/>
        <v>3.1718411900623286E-2</v>
      </c>
      <c r="K116" s="73">
        <v>1.423</v>
      </c>
      <c r="L116" s="73">
        <v>1.4484999999999999</v>
      </c>
      <c r="M116" s="262">
        <v>4.5600000000000002E-2</v>
      </c>
      <c r="N116" s="88">
        <f t="shared" ref="N116:N121" si="38">((I116-D116)/D116)</f>
        <v>-1.0799449251753494E-2</v>
      </c>
      <c r="O116" s="88">
        <f t="shared" si="35"/>
        <v>-1.0857689155968332E-2</v>
      </c>
      <c r="P116" s="269">
        <f t="shared" si="36"/>
        <v>-1.1699999999999995E-2</v>
      </c>
      <c r="Q116" s="139"/>
      <c r="R116" s="217"/>
      <c r="S116" s="142"/>
      <c r="U116" s="218"/>
    </row>
    <row r="117" spans="1:21" s="141" customFormat="1" ht="12" customHeight="1">
      <c r="A117" s="369">
        <v>93</v>
      </c>
      <c r="B117" s="266" t="s">
        <v>8</v>
      </c>
      <c r="C117" s="375" t="s">
        <v>169</v>
      </c>
      <c r="D117" s="73">
        <v>4815599639.6499996</v>
      </c>
      <c r="E117" s="226">
        <f t="shared" si="37"/>
        <v>0.16046025848528936</v>
      </c>
      <c r="F117" s="73">
        <v>482.81509999999997</v>
      </c>
      <c r="G117" s="73">
        <v>497.3723</v>
      </c>
      <c r="H117" s="262">
        <v>5.96E-2</v>
      </c>
      <c r="I117" s="73">
        <v>4754990063.9700003</v>
      </c>
      <c r="J117" s="227">
        <f t="shared" si="34"/>
        <v>0.15883564041826007</v>
      </c>
      <c r="K117" s="73">
        <v>477.09160000000003</v>
      </c>
      <c r="L117" s="73">
        <v>491.47620000000001</v>
      </c>
      <c r="M117" s="262">
        <v>4.7E-2</v>
      </c>
      <c r="N117" s="88">
        <f>((I117-D117)/D117)</f>
        <v>-1.2586091082190647E-2</v>
      </c>
      <c r="O117" s="88">
        <f t="shared" si="35"/>
        <v>-1.1854500140035924E-2</v>
      </c>
      <c r="P117" s="269">
        <f t="shared" si="36"/>
        <v>-1.26E-2</v>
      </c>
      <c r="Q117" s="139"/>
      <c r="R117" s="217"/>
      <c r="S117" s="142"/>
      <c r="U117" s="218"/>
    </row>
    <row r="118" spans="1:21" s="141" customFormat="1" ht="12" customHeight="1">
      <c r="A118" s="369">
        <v>94</v>
      </c>
      <c r="B118" s="266" t="s">
        <v>16</v>
      </c>
      <c r="C118" s="375" t="s">
        <v>211</v>
      </c>
      <c r="D118" s="73">
        <v>2509588047.5999999</v>
      </c>
      <c r="E118" s="226">
        <f t="shared" si="37"/>
        <v>8.3621807654831598E-2</v>
      </c>
      <c r="F118" s="73">
        <v>13.505000000000001</v>
      </c>
      <c r="G118" s="73">
        <v>13.6351</v>
      </c>
      <c r="H118" s="262">
        <v>2.4199999999999999E-2</v>
      </c>
      <c r="I118" s="73">
        <v>2502427590.5</v>
      </c>
      <c r="J118" s="227">
        <f t="shared" si="34"/>
        <v>8.3591066141058226E-2</v>
      </c>
      <c r="K118" s="73">
        <v>13.471299999999999</v>
      </c>
      <c r="L118" s="73">
        <v>13.5991</v>
      </c>
      <c r="M118" s="262">
        <v>2.1600000000000001E-2</v>
      </c>
      <c r="N118" s="88">
        <f>((I118-D118)/D118)</f>
        <v>-2.8532400394748777E-3</v>
      </c>
      <c r="O118" s="88">
        <f t="shared" si="35"/>
        <v>-2.6402446626720443E-3</v>
      </c>
      <c r="P118" s="269">
        <f t="shared" si="36"/>
        <v>-2.5999999999999981E-3</v>
      </c>
      <c r="Q118" s="139"/>
      <c r="R118" s="217"/>
      <c r="S118" s="142"/>
      <c r="U118" s="218"/>
    </row>
    <row r="119" spans="1:21" s="141" customFormat="1" ht="12" customHeight="1">
      <c r="A119" s="369">
        <v>95</v>
      </c>
      <c r="B119" s="266" t="s">
        <v>205</v>
      </c>
      <c r="C119" s="375" t="s">
        <v>212</v>
      </c>
      <c r="D119" s="73">
        <v>4310434963.6099997</v>
      </c>
      <c r="E119" s="226">
        <f t="shared" si="37"/>
        <v>0.14362770167811523</v>
      </c>
      <c r="F119" s="73">
        <v>186.46</v>
      </c>
      <c r="G119" s="73">
        <v>187.89</v>
      </c>
      <c r="H119" s="262">
        <v>2.7000000000000001E-3</v>
      </c>
      <c r="I119" s="73">
        <v>4310434963.6099997</v>
      </c>
      <c r="J119" s="227">
        <f t="shared" si="34"/>
        <v>0.14398572630341744</v>
      </c>
      <c r="K119" s="73">
        <v>185.88</v>
      </c>
      <c r="L119" s="73">
        <v>187.3</v>
      </c>
      <c r="M119" s="262">
        <v>-3.0999999999999999E-3</v>
      </c>
      <c r="N119" s="88">
        <f t="shared" si="38"/>
        <v>0</v>
      </c>
      <c r="O119" s="88">
        <f t="shared" si="35"/>
        <v>-3.1401351854807337E-3</v>
      </c>
      <c r="P119" s="269">
        <f t="shared" si="36"/>
        <v>-5.7999999999999996E-3</v>
      </c>
      <c r="Q119" s="139"/>
      <c r="S119" s="142"/>
      <c r="U119" s="218"/>
    </row>
    <row r="120" spans="1:21" s="141" customFormat="1" ht="12" customHeight="1">
      <c r="A120" s="369">
        <v>96</v>
      </c>
      <c r="B120" s="266" t="s">
        <v>117</v>
      </c>
      <c r="C120" s="375" t="s">
        <v>172</v>
      </c>
      <c r="D120" s="73">
        <v>5039673291.7200003</v>
      </c>
      <c r="E120" s="226">
        <f t="shared" si="37"/>
        <v>0.16792660096003634</v>
      </c>
      <c r="F120" s="73">
        <v>181.1814</v>
      </c>
      <c r="G120" s="73">
        <v>185.22569999999999</v>
      </c>
      <c r="H120" s="262">
        <v>0.14610000000000001</v>
      </c>
      <c r="I120" s="73">
        <v>5057286359.0500002</v>
      </c>
      <c r="J120" s="227">
        <f t="shared" si="34"/>
        <v>0.16893354282796783</v>
      </c>
      <c r="K120" s="73">
        <v>181.83160000000001</v>
      </c>
      <c r="L120" s="73">
        <v>185.8621</v>
      </c>
      <c r="M120" s="262">
        <v>0.14990000000000001</v>
      </c>
      <c r="N120" s="88">
        <f>((I120-D120)/D120)</f>
        <v>3.4948827653049556E-3</v>
      </c>
      <c r="O120" s="88">
        <f t="shared" si="35"/>
        <v>3.4358083138571428E-3</v>
      </c>
      <c r="P120" s="269">
        <f t="shared" si="36"/>
        <v>3.7999999999999978E-3</v>
      </c>
      <c r="Q120" s="139"/>
      <c r="S120" s="142"/>
    </row>
    <row r="121" spans="1:21" s="141" customFormat="1" ht="12" customHeight="1">
      <c r="A121" s="369">
        <v>97</v>
      </c>
      <c r="B121" s="266" t="s">
        <v>10</v>
      </c>
      <c r="C121" s="375" t="s">
        <v>186</v>
      </c>
      <c r="D121" s="73">
        <v>2232266150.9499998</v>
      </c>
      <c r="E121" s="226">
        <f t="shared" si="37"/>
        <v>7.4381184149983112E-2</v>
      </c>
      <c r="F121" s="73">
        <v>4028.41</v>
      </c>
      <c r="G121" s="73">
        <v>4090.79</v>
      </c>
      <c r="H121" s="262">
        <v>0.16980000000000001</v>
      </c>
      <c r="I121" s="73">
        <v>2217216270.5</v>
      </c>
      <c r="J121" s="227">
        <f t="shared" si="34"/>
        <v>7.4063870067610629E-2</v>
      </c>
      <c r="K121" s="73">
        <v>4000.28</v>
      </c>
      <c r="L121" s="73">
        <v>4063.21</v>
      </c>
      <c r="M121" s="262">
        <v>0.12529999999999999</v>
      </c>
      <c r="N121" s="88">
        <f t="shared" si="38"/>
        <v>-6.7419740444457912E-3</v>
      </c>
      <c r="O121" s="88">
        <f t="shared" si="35"/>
        <v>-6.7419740441332669E-3</v>
      </c>
      <c r="P121" s="269">
        <f t="shared" si="36"/>
        <v>-4.4500000000000012E-2</v>
      </c>
      <c r="Q121" s="139"/>
      <c r="S121" s="140"/>
    </row>
    <row r="122" spans="1:21" s="141" customFormat="1" ht="11.25" customHeight="1">
      <c r="A122" s="369">
        <v>98</v>
      </c>
      <c r="B122" s="266" t="s">
        <v>195</v>
      </c>
      <c r="C122" s="375" t="s">
        <v>201</v>
      </c>
      <c r="D122" s="73">
        <v>1894097771.9100001</v>
      </c>
      <c r="E122" s="226">
        <f t="shared" si="37"/>
        <v>6.3113099264867217E-2</v>
      </c>
      <c r="F122" s="73">
        <v>1.2525999999999999</v>
      </c>
      <c r="G122" s="73">
        <v>1.2525999999999999</v>
      </c>
      <c r="H122" s="262">
        <v>2.6259999999999999E-3</v>
      </c>
      <c r="I122" s="73">
        <v>1920698146.0999999</v>
      </c>
      <c r="J122" s="227">
        <f t="shared" si="34"/>
        <v>6.4158981613359492E-2</v>
      </c>
      <c r="K122" s="73">
        <v>1.2641</v>
      </c>
      <c r="L122" s="73">
        <v>1.2841</v>
      </c>
      <c r="M122" s="262">
        <v>2.7409999999999999E-3</v>
      </c>
      <c r="N122" s="88">
        <f>((I122-D122)/D122)</f>
        <v>1.4043823177710682E-2</v>
      </c>
      <c r="O122" s="88">
        <f t="shared" si="35"/>
        <v>2.5147692798978192E-2</v>
      </c>
      <c r="P122" s="269">
        <f t="shared" si="36"/>
        <v>1.1500000000000008E-4</v>
      </c>
      <c r="Q122" s="139"/>
    </row>
    <row r="123" spans="1:21" s="141" customFormat="1" ht="12" customHeight="1">
      <c r="A123" s="369">
        <v>99</v>
      </c>
      <c r="B123" s="266" t="s">
        <v>63</v>
      </c>
      <c r="C123" s="375" t="s">
        <v>32</v>
      </c>
      <c r="D123" s="82">
        <v>1191918197.0599999</v>
      </c>
      <c r="E123" s="226">
        <f t="shared" si="37"/>
        <v>3.9715822806122687E-2</v>
      </c>
      <c r="F123" s="73">
        <v>552.20000000000005</v>
      </c>
      <c r="G123" s="73">
        <v>552.20000000000005</v>
      </c>
      <c r="H123" s="262">
        <v>0</v>
      </c>
      <c r="I123" s="82">
        <v>1194141154.1199999</v>
      </c>
      <c r="J123" s="227">
        <f t="shared" si="34"/>
        <v>3.9889079138493662E-2</v>
      </c>
      <c r="K123" s="73">
        <v>552.20000000000005</v>
      </c>
      <c r="L123" s="73">
        <v>552.20000000000005</v>
      </c>
      <c r="M123" s="262">
        <v>0</v>
      </c>
      <c r="N123" s="88">
        <f>((I123-D123)/D123)</f>
        <v>1.8650248527819408E-3</v>
      </c>
      <c r="O123" s="88">
        <f t="shared" si="35"/>
        <v>0</v>
      </c>
      <c r="P123" s="269">
        <f t="shared" si="36"/>
        <v>0</v>
      </c>
      <c r="Q123" s="139"/>
    </row>
    <row r="124" spans="1:21" s="141" customFormat="1" ht="13.5" customHeight="1">
      <c r="A124" s="369">
        <v>100</v>
      </c>
      <c r="B124" s="266" t="s">
        <v>53</v>
      </c>
      <c r="C124" s="375" t="s">
        <v>58</v>
      </c>
      <c r="D124" s="82">
        <v>2162487596.4899998</v>
      </c>
      <c r="E124" s="226">
        <f t="shared" si="37"/>
        <v>7.2056097821545054E-2</v>
      </c>
      <c r="F124" s="73">
        <v>3</v>
      </c>
      <c r="G124" s="73">
        <v>3</v>
      </c>
      <c r="H124" s="262">
        <v>1.9599999999999999E-2</v>
      </c>
      <c r="I124" s="82">
        <v>2149806487.4099998</v>
      </c>
      <c r="J124" s="227">
        <f t="shared" si="34"/>
        <v>7.1812114349194531E-2</v>
      </c>
      <c r="K124" s="73">
        <v>3.02</v>
      </c>
      <c r="L124" s="73">
        <v>3.09</v>
      </c>
      <c r="M124" s="262">
        <v>9.5999999999999992E-3</v>
      </c>
      <c r="N124" s="88">
        <f>((I124-D124)/D124)</f>
        <v>-5.864130319444617E-3</v>
      </c>
      <c r="O124" s="88">
        <f t="shared" si="35"/>
        <v>2.9999999999999954E-2</v>
      </c>
      <c r="P124" s="269">
        <f t="shared" si="36"/>
        <v>-0.01</v>
      </c>
      <c r="Q124" s="139"/>
    </row>
    <row r="125" spans="1:21" s="141" customFormat="1" ht="12" customHeight="1">
      <c r="A125" s="369">
        <v>101</v>
      </c>
      <c r="B125" s="266" t="s">
        <v>99</v>
      </c>
      <c r="C125" s="375" t="s">
        <v>54</v>
      </c>
      <c r="D125" s="73">
        <v>165384781.34999999</v>
      </c>
      <c r="E125" s="226">
        <f t="shared" si="37"/>
        <v>5.5107747218958664E-3</v>
      </c>
      <c r="F125" s="73">
        <v>1.6517580000000001</v>
      </c>
      <c r="G125" s="73">
        <v>1.676857</v>
      </c>
      <c r="H125" s="262">
        <v>2.7400000000000001E-2</v>
      </c>
      <c r="I125" s="73">
        <v>161498433.49000001</v>
      </c>
      <c r="J125" s="227">
        <f t="shared" si="34"/>
        <v>5.3946920529446916E-3</v>
      </c>
      <c r="K125" s="73">
        <v>1.6375999999999999</v>
      </c>
      <c r="L125" s="73">
        <v>1.6631</v>
      </c>
      <c r="M125" s="262">
        <v>1.8700000000000001E-2</v>
      </c>
      <c r="N125" s="88">
        <f>((I125-D125)/D125)</f>
        <v>-2.3498823944238231E-2</v>
      </c>
      <c r="O125" s="88">
        <f t="shared" ref="O125:O135" si="39">((L125-G125)/G125)</f>
        <v>-8.2040388655681539E-3</v>
      </c>
      <c r="P125" s="269">
        <f t="shared" si="36"/>
        <v>-8.6999999999999994E-3</v>
      </c>
      <c r="Q125" s="139"/>
    </row>
    <row r="126" spans="1:21" s="141" customFormat="1" ht="12" customHeight="1">
      <c r="A126" s="369">
        <v>102</v>
      </c>
      <c r="B126" s="266" t="s">
        <v>46</v>
      </c>
      <c r="C126" s="375" t="s">
        <v>234</v>
      </c>
      <c r="D126" s="73">
        <v>616299766.59000003</v>
      </c>
      <c r="E126" s="226">
        <f t="shared" si="37"/>
        <v>2.0535681379576315E-2</v>
      </c>
      <c r="F126" s="73">
        <v>1.1531</v>
      </c>
      <c r="G126" s="73">
        <v>1.1714</v>
      </c>
      <c r="H126" s="262">
        <v>5.9499999999999997E-2</v>
      </c>
      <c r="I126" s="73">
        <v>617481066.55999994</v>
      </c>
      <c r="J126" s="227">
        <f t="shared" si="34"/>
        <v>2.062633135584753E-2</v>
      </c>
      <c r="K126" s="73">
        <v>1.1543000000000001</v>
      </c>
      <c r="L126" s="73">
        <v>1.1726000000000001</v>
      </c>
      <c r="M126" s="262">
        <v>6.0600000000000001E-2</v>
      </c>
      <c r="N126" s="88">
        <f t="shared" ref="N126:N135" si="40">((I126-D126)/D126)</f>
        <v>1.9167619947936501E-3</v>
      </c>
      <c r="O126" s="88">
        <f t="shared" si="39"/>
        <v>1.024415229639824E-3</v>
      </c>
      <c r="P126" s="269">
        <f t="shared" si="36"/>
        <v>1.1000000000000038E-3</v>
      </c>
      <c r="Q126" s="139"/>
    </row>
    <row r="127" spans="1:21" s="141" customFormat="1" ht="12" customHeight="1">
      <c r="A127" s="369">
        <v>103</v>
      </c>
      <c r="B127" s="266" t="s">
        <v>118</v>
      </c>
      <c r="C127" s="375" t="s">
        <v>120</v>
      </c>
      <c r="D127" s="73">
        <v>119545731.90000001</v>
      </c>
      <c r="E127" s="226">
        <f t="shared" si="37"/>
        <v>3.9833749640535493E-3</v>
      </c>
      <c r="F127" s="73">
        <v>1.1609</v>
      </c>
      <c r="G127" s="73">
        <v>1.1724000000000001</v>
      </c>
      <c r="H127" s="262">
        <v>6.6500000000000004E-2</v>
      </c>
      <c r="I127" s="73">
        <v>118834582.63</v>
      </c>
      <c r="J127" s="227">
        <f t="shared" si="34"/>
        <v>3.9695492066104511E-3</v>
      </c>
      <c r="K127" s="73">
        <v>1.1533</v>
      </c>
      <c r="L127" s="73">
        <v>1.1657</v>
      </c>
      <c r="M127" s="262">
        <v>6.0400000000000002E-2</v>
      </c>
      <c r="N127" s="88">
        <f t="shared" si="40"/>
        <v>-5.9487633619148116E-3</v>
      </c>
      <c r="O127" s="88">
        <f t="shared" si="39"/>
        <v>-5.714773114977951E-3</v>
      </c>
      <c r="P127" s="269">
        <f t="shared" si="36"/>
        <v>-6.1000000000000013E-3</v>
      </c>
      <c r="Q127" s="139"/>
    </row>
    <row r="128" spans="1:21" s="141" customFormat="1" ht="12" customHeight="1">
      <c r="A128" s="369">
        <v>104</v>
      </c>
      <c r="B128" s="266" t="s">
        <v>96</v>
      </c>
      <c r="C128" s="375" t="s">
        <v>122</v>
      </c>
      <c r="D128" s="73">
        <v>225086037.31</v>
      </c>
      <c r="E128" s="226">
        <f t="shared" si="37"/>
        <v>7.5000760924587816E-3</v>
      </c>
      <c r="F128" s="73">
        <v>147.04</v>
      </c>
      <c r="G128" s="73">
        <v>148.6</v>
      </c>
      <c r="H128" s="262">
        <v>3.6499999999999998E-2</v>
      </c>
      <c r="I128" s="73">
        <v>223222314.34</v>
      </c>
      <c r="J128" s="227">
        <f t="shared" si="34"/>
        <v>7.4565159499487346E-3</v>
      </c>
      <c r="K128" s="73">
        <v>145.82</v>
      </c>
      <c r="L128" s="73">
        <v>147.43</v>
      </c>
      <c r="M128" s="262">
        <v>0.32840000000000003</v>
      </c>
      <c r="N128" s="88">
        <f t="shared" si="40"/>
        <v>-8.280047009016309E-3</v>
      </c>
      <c r="O128" s="88">
        <f t="shared" si="39"/>
        <v>-7.8734858681022042E-3</v>
      </c>
      <c r="P128" s="269">
        <f t="shared" si="36"/>
        <v>0.29190000000000005</v>
      </c>
      <c r="Q128" s="139"/>
      <c r="R128" s="268"/>
      <c r="S128" s="268"/>
      <c r="T128" s="140"/>
    </row>
    <row r="129" spans="1:23" s="141" customFormat="1" ht="12" customHeight="1">
      <c r="A129" s="369">
        <v>105</v>
      </c>
      <c r="B129" s="266" t="s">
        <v>41</v>
      </c>
      <c r="C129" s="375" t="s">
        <v>128</v>
      </c>
      <c r="D129" s="73">
        <v>161026066.33000001</v>
      </c>
      <c r="E129" s="226">
        <f t="shared" si="37"/>
        <v>5.3655382838385399E-3</v>
      </c>
      <c r="F129" s="73">
        <v>3.6640999999999999</v>
      </c>
      <c r="G129" s="73">
        <v>3.8304</v>
      </c>
      <c r="H129" s="262">
        <v>4.9200000000000001E-2</v>
      </c>
      <c r="I129" s="73">
        <v>159281314.72999999</v>
      </c>
      <c r="J129" s="227">
        <f t="shared" si="34"/>
        <v>5.320631440116845E-3</v>
      </c>
      <c r="K129" s="73">
        <v>3.6244000000000001</v>
      </c>
      <c r="L129" s="73">
        <v>3.7907000000000002</v>
      </c>
      <c r="M129" s="262">
        <v>3.8100000000000002E-2</v>
      </c>
      <c r="N129" s="88">
        <f t="shared" si="40"/>
        <v>-1.0835212209831939E-2</v>
      </c>
      <c r="O129" s="88">
        <f t="shared" si="39"/>
        <v>-1.0364452798663285E-2</v>
      </c>
      <c r="P129" s="269">
        <f t="shared" si="36"/>
        <v>-1.1099999999999999E-2</v>
      </c>
      <c r="Q129" s="139"/>
      <c r="S129" s="257"/>
      <c r="T129" s="140"/>
    </row>
    <row r="130" spans="1:23" s="141" customFormat="1" ht="12" customHeight="1">
      <c r="A130" s="369">
        <v>106</v>
      </c>
      <c r="B130" s="266" t="s">
        <v>97</v>
      </c>
      <c r="C130" s="375" t="s">
        <v>170</v>
      </c>
      <c r="D130" s="73">
        <v>358467174.63999999</v>
      </c>
      <c r="E130" s="226">
        <f t="shared" si="37"/>
        <v>1.1944459632322409E-2</v>
      </c>
      <c r="F130" s="73">
        <v>139.56</v>
      </c>
      <c r="G130" s="73">
        <v>140.47999999999999</v>
      </c>
      <c r="H130" s="262">
        <v>5.5759999999999997E-2</v>
      </c>
      <c r="I130" s="73">
        <v>355970165.29000002</v>
      </c>
      <c r="J130" s="227">
        <f t="shared" si="34"/>
        <v>1.1890823832011222E-2</v>
      </c>
      <c r="K130" s="73">
        <v>138.5</v>
      </c>
      <c r="L130" s="73">
        <v>139.41</v>
      </c>
      <c r="M130" s="262">
        <v>4.7730000000000002E-2</v>
      </c>
      <c r="N130" s="88">
        <f>((I130-D130)/D130)</f>
        <v>-6.9657963870963947E-3</v>
      </c>
      <c r="O130" s="88">
        <f t="shared" si="39"/>
        <v>-7.6167425968108856E-3</v>
      </c>
      <c r="P130" s="269">
        <f t="shared" si="36"/>
        <v>-8.0299999999999955E-3</v>
      </c>
      <c r="Q130" s="139"/>
    </row>
    <row r="131" spans="1:23" s="141" customFormat="1" ht="12" customHeight="1">
      <c r="A131" s="369">
        <v>107</v>
      </c>
      <c r="B131" s="266" t="s">
        <v>114</v>
      </c>
      <c r="C131" s="375" t="s">
        <v>143</v>
      </c>
      <c r="D131" s="82">
        <v>133840204.61</v>
      </c>
      <c r="E131" s="226">
        <f t="shared" si="37"/>
        <v>4.4596800885643197E-3</v>
      </c>
      <c r="F131" s="73">
        <v>138.51285999999999</v>
      </c>
      <c r="G131" s="73">
        <v>144.11049600000001</v>
      </c>
      <c r="H131" s="262">
        <v>-2.8000000000000001E-2</v>
      </c>
      <c r="I131" s="82">
        <v>132474442.95999999</v>
      </c>
      <c r="J131" s="227">
        <f t="shared" si="34"/>
        <v>4.425174964306007E-3</v>
      </c>
      <c r="K131" s="73">
        <v>137.11624</v>
      </c>
      <c r="L131" s="73">
        <v>142.75492399999999</v>
      </c>
      <c r="M131" s="262">
        <v>-4.1999999999999997E-3</v>
      </c>
      <c r="N131" s="88">
        <f>((I131-D131)/D131)</f>
        <v>-1.020441991985689E-2</v>
      </c>
      <c r="O131" s="88">
        <f>((L131-G131)/G131)</f>
        <v>-9.4064765414451374E-3</v>
      </c>
      <c r="P131" s="269">
        <f t="shared" si="36"/>
        <v>2.3800000000000002E-2</v>
      </c>
      <c r="Q131" s="139"/>
      <c r="R131" s="140"/>
      <c r="T131" s="168"/>
    </row>
    <row r="132" spans="1:23" s="141" customFormat="1" ht="12" customHeight="1">
      <c r="A132" s="369">
        <v>108</v>
      </c>
      <c r="B132" s="266" t="s">
        <v>113</v>
      </c>
      <c r="C132" s="375" t="s">
        <v>157</v>
      </c>
      <c r="D132" s="82">
        <v>996373949.21000004</v>
      </c>
      <c r="E132" s="226">
        <f>(D132/$D$136)</f>
        <v>3.3200106612240141E-2</v>
      </c>
      <c r="F132" s="73">
        <v>2.2814999999999999</v>
      </c>
      <c r="G132" s="73">
        <v>2.3315999999999999</v>
      </c>
      <c r="H132" s="262">
        <v>0.47620000000000001</v>
      </c>
      <c r="I132" s="82">
        <v>990450829.16999996</v>
      </c>
      <c r="J132" s="227">
        <f>(I132/$I$136)</f>
        <v>3.3085009566279966E-2</v>
      </c>
      <c r="K132" s="73">
        <v>2.2683</v>
      </c>
      <c r="L132" s="73">
        <v>2.2683</v>
      </c>
      <c r="M132" s="262">
        <v>-0.30640000000000001</v>
      </c>
      <c r="N132" s="88">
        <f>((I132-D132)/D132)</f>
        <v>-5.9446757361494391E-3</v>
      </c>
      <c r="O132" s="88">
        <f>((L132-G132)/G132)</f>
        <v>-2.7148739063304131E-2</v>
      </c>
      <c r="P132" s="269">
        <f t="shared" si="36"/>
        <v>-0.78259999999999996</v>
      </c>
      <c r="Q132" s="139"/>
      <c r="R132" s="147"/>
      <c r="T132" s="168"/>
    </row>
    <row r="133" spans="1:23" s="141" customFormat="1" ht="12" customHeight="1">
      <c r="A133" s="369">
        <v>109</v>
      </c>
      <c r="B133" s="266" t="s">
        <v>175</v>
      </c>
      <c r="C133" s="375" t="s">
        <v>207</v>
      </c>
      <c r="D133" s="82">
        <v>18041505.460000001</v>
      </c>
      <c r="E133" s="226">
        <f>(D133/$D$136)</f>
        <v>6.0115974046915689E-4</v>
      </c>
      <c r="F133" s="73">
        <v>1.167</v>
      </c>
      <c r="G133" s="73">
        <v>1.167</v>
      </c>
      <c r="H133" s="262">
        <v>4.8430000000000001E-3</v>
      </c>
      <c r="I133" s="82">
        <v>18007043.09</v>
      </c>
      <c r="J133" s="227">
        <f>(I133/$I$136)</f>
        <v>6.0150708682057085E-4</v>
      </c>
      <c r="K133" s="73">
        <v>1.1647000000000001</v>
      </c>
      <c r="L133" s="73">
        <v>1.1647000000000001</v>
      </c>
      <c r="M133" s="262">
        <v>-1.91E-3</v>
      </c>
      <c r="N133" s="88">
        <f>((I133-D133)/D133)</f>
        <v>-1.910171525120667E-3</v>
      </c>
      <c r="O133" s="88">
        <f>((L133-G133)/G133)</f>
        <v>-1.9708654670093991E-3</v>
      </c>
      <c r="P133" s="269">
        <f t="shared" si="36"/>
        <v>-6.7530000000000003E-3</v>
      </c>
      <c r="Q133" s="139"/>
      <c r="R133" s="140"/>
      <c r="T133" s="168"/>
    </row>
    <row r="134" spans="1:23" s="141" customFormat="1" ht="12" customHeight="1">
      <c r="A134" s="369">
        <v>110</v>
      </c>
      <c r="B134" s="266" t="s">
        <v>188</v>
      </c>
      <c r="C134" s="375" t="s">
        <v>235</v>
      </c>
      <c r="D134" s="82">
        <v>203824311.25999999</v>
      </c>
      <c r="E134" s="226">
        <f>(D134/$D$136)</f>
        <v>6.7916156071360497E-3</v>
      </c>
      <c r="F134" s="73">
        <v>1.0379</v>
      </c>
      <c r="G134" s="73">
        <v>1.0379</v>
      </c>
      <c r="H134" s="262">
        <v>-0.1003</v>
      </c>
      <c r="I134" s="82">
        <v>203518543.27000001</v>
      </c>
      <c r="J134" s="227">
        <f>(I134/$I$136)</f>
        <v>6.7983313786974453E-3</v>
      </c>
      <c r="K134" s="73">
        <v>1.0362</v>
      </c>
      <c r="L134" s="73">
        <v>1.0362</v>
      </c>
      <c r="M134" s="262">
        <v>-8.5400000000000004E-2</v>
      </c>
      <c r="N134" s="88">
        <f>((I134-D134)/D134)</f>
        <v>-1.5001546582435867E-3</v>
      </c>
      <c r="O134" s="88">
        <f>((L134-G134)/G134)</f>
        <v>-1.6379227285866025E-3</v>
      </c>
      <c r="P134" s="269">
        <f>M134-H134</f>
        <v>1.4899999999999997E-2</v>
      </c>
      <c r="Q134" s="139"/>
      <c r="R134" s="140"/>
      <c r="S134" s="169"/>
      <c r="T134" s="168"/>
    </row>
    <row r="135" spans="1:23" s="141" customFormat="1" ht="12" customHeight="1">
      <c r="A135" s="369">
        <v>111</v>
      </c>
      <c r="B135" s="266" t="s">
        <v>198</v>
      </c>
      <c r="C135" s="375" t="s">
        <v>200</v>
      </c>
      <c r="D135" s="73">
        <v>4322181.3</v>
      </c>
      <c r="E135" s="226">
        <f t="shared" si="37"/>
        <v>1.4401910053068505E-4</v>
      </c>
      <c r="F135" s="73">
        <v>101.33499999999999</v>
      </c>
      <c r="G135" s="73">
        <v>101.55200000000001</v>
      </c>
      <c r="H135" s="262">
        <v>-3.999E-3</v>
      </c>
      <c r="I135" s="73">
        <v>4298136.33</v>
      </c>
      <c r="J135" s="227">
        <f t="shared" si="34"/>
        <v>1.435749028696282E-4</v>
      </c>
      <c r="K135" s="73">
        <v>100.751</v>
      </c>
      <c r="L135" s="73">
        <v>100.925</v>
      </c>
      <c r="M135" s="262">
        <v>1.5990000000000001E-2</v>
      </c>
      <c r="N135" s="88">
        <f t="shared" si="40"/>
        <v>-5.5631562701915676E-3</v>
      </c>
      <c r="O135" s="88">
        <f t="shared" si="39"/>
        <v>-6.174176776429903E-3</v>
      </c>
      <c r="P135" s="269">
        <f t="shared" si="36"/>
        <v>1.9989E-2</v>
      </c>
      <c r="Q135" s="139"/>
      <c r="R135" s="140"/>
      <c r="S135" s="169"/>
      <c r="T135" s="168"/>
    </row>
    <row r="136" spans="1:23" s="141" customFormat="1" ht="12" customHeight="1">
      <c r="A136" s="250"/>
      <c r="B136" s="15"/>
      <c r="C136" s="315" t="s">
        <v>47</v>
      </c>
      <c r="D136" s="253">
        <f>SUM(D114:D135)</f>
        <v>30011167158.200005</v>
      </c>
      <c r="E136" s="335">
        <f>(D136/$D$155)</f>
        <v>2.1133939796975688E-2</v>
      </c>
      <c r="F136" s="337"/>
      <c r="G136" s="214"/>
      <c r="H136" s="352"/>
      <c r="I136" s="253">
        <f>SUM(I114:I135)</f>
        <v>29936543532.98</v>
      </c>
      <c r="J136" s="335">
        <f>(I136/$I$155)</f>
        <v>2.1145408681623377E-2</v>
      </c>
      <c r="K136" s="337"/>
      <c r="L136" s="214"/>
      <c r="M136" s="352"/>
      <c r="N136" s="339">
        <f>((I136-D136)/D136)</f>
        <v>-2.4865285920616215E-3</v>
      </c>
      <c r="O136" s="339"/>
      <c r="P136" s="340">
        <f t="shared" si="36"/>
        <v>0</v>
      </c>
      <c r="Q136" s="139"/>
      <c r="R136" s="140"/>
      <c r="S136" s="169"/>
      <c r="T136" s="168"/>
    </row>
    <row r="137" spans="1:23" s="141" customFormat="1" ht="5.25" customHeight="1">
      <c r="A137" s="384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5"/>
      <c r="P137" s="386"/>
      <c r="R137" s="140"/>
      <c r="S137" s="169"/>
      <c r="T137" s="168"/>
    </row>
    <row r="138" spans="1:23" s="141" customFormat="1" ht="12" customHeight="1">
      <c r="A138" s="387" t="s">
        <v>74</v>
      </c>
      <c r="B138" s="388"/>
      <c r="C138" s="388"/>
      <c r="D138" s="388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9"/>
      <c r="S138" s="170"/>
      <c r="T138" s="168"/>
    </row>
    <row r="139" spans="1:23" s="141" customFormat="1" ht="12" customHeight="1">
      <c r="A139" s="369">
        <v>112</v>
      </c>
      <c r="B139" s="266" t="s">
        <v>210</v>
      </c>
      <c r="C139" s="375" t="s">
        <v>209</v>
      </c>
      <c r="D139" s="76">
        <v>584492622.38999999</v>
      </c>
      <c r="E139" s="226">
        <f>(D139/$D$142)</f>
        <v>0.21596889594528107</v>
      </c>
      <c r="F139" s="76">
        <v>15.6227</v>
      </c>
      <c r="G139" s="76">
        <v>15.798999999999999</v>
      </c>
      <c r="H139" s="262">
        <v>6.9400000000000003E-2</v>
      </c>
      <c r="I139" s="76">
        <v>585928985.63</v>
      </c>
      <c r="J139" s="226">
        <f>(I139/$I$142)</f>
        <v>0.21501019871037322</v>
      </c>
      <c r="K139" s="76">
        <v>15.542999999999999</v>
      </c>
      <c r="L139" s="76">
        <v>15.717499999999999</v>
      </c>
      <c r="M139" s="262">
        <v>6.4000000000000001E-2</v>
      </c>
      <c r="N139" s="88">
        <f>((I139-D139)/D139)</f>
        <v>2.4574531567681667E-3</v>
      </c>
      <c r="O139" s="138">
        <f>((L139-G139)/G139)</f>
        <v>-5.1585543388822158E-3</v>
      </c>
      <c r="P139" s="269">
        <f>M139-H139</f>
        <v>-5.400000000000002E-3</v>
      </c>
      <c r="Q139" s="139"/>
      <c r="S139" s="142"/>
      <c r="T139" s="168"/>
    </row>
    <row r="140" spans="1:23" s="141" customFormat="1" ht="11.25" customHeight="1">
      <c r="A140" s="369">
        <v>113</v>
      </c>
      <c r="B140" s="266" t="s">
        <v>6</v>
      </c>
      <c r="C140" s="375" t="s">
        <v>30</v>
      </c>
      <c r="D140" s="74">
        <v>1682371007.0599999</v>
      </c>
      <c r="E140" s="226">
        <f>(D140/$D$142)</f>
        <v>0.62163284025621457</v>
      </c>
      <c r="F140" s="76">
        <v>1.39</v>
      </c>
      <c r="G140" s="76">
        <v>1.37</v>
      </c>
      <c r="H140" s="262">
        <v>6.9199999999999998E-2</v>
      </c>
      <c r="I140" s="74">
        <v>1702310810.27</v>
      </c>
      <c r="J140" s="226">
        <f>(I140/$I$142)</f>
        <v>0.62467328730874272</v>
      </c>
      <c r="K140" s="76">
        <v>1.38</v>
      </c>
      <c r="L140" s="76">
        <v>1.4</v>
      </c>
      <c r="M140" s="262">
        <v>7.6899999999999996E-2</v>
      </c>
      <c r="N140" s="88">
        <f>((I140-D140)/D140)</f>
        <v>1.1852203304933029E-2</v>
      </c>
      <c r="O140" s="88">
        <f>((L140-G140)/G140)</f>
        <v>2.1897810218977957E-2</v>
      </c>
      <c r="P140" s="269">
        <f>M140-H140</f>
        <v>7.6999999999999985E-3</v>
      </c>
      <c r="Q140" s="139"/>
    </row>
    <row r="141" spans="1:23" s="141" customFormat="1" ht="12" customHeight="1">
      <c r="A141" s="369">
        <v>114</v>
      </c>
      <c r="B141" s="266" t="s">
        <v>8</v>
      </c>
      <c r="C141" s="375" t="s">
        <v>31</v>
      </c>
      <c r="D141" s="76">
        <v>439510452.01999998</v>
      </c>
      <c r="E141" s="226">
        <f>(D141/$D$142)</f>
        <v>0.16239826379850436</v>
      </c>
      <c r="F141" s="76">
        <v>39.907800000000002</v>
      </c>
      <c r="G141" s="76">
        <v>41.110999999999997</v>
      </c>
      <c r="H141" s="262">
        <v>1.43E-2</v>
      </c>
      <c r="I141" s="76">
        <v>436882031.55000001</v>
      </c>
      <c r="J141" s="226">
        <f>(I141/$I$142)</f>
        <v>0.16031651398088395</v>
      </c>
      <c r="K141" s="76">
        <v>39.775399999999998</v>
      </c>
      <c r="L141" s="76">
        <v>40.974699999999999</v>
      </c>
      <c r="M141" s="262">
        <v>1.09E-2</v>
      </c>
      <c r="N141" s="88">
        <f>((I141-D141)/D141)</f>
        <v>-5.9803366630297164E-3</v>
      </c>
      <c r="O141" s="88">
        <f>((L141-G141)/G141)</f>
        <v>-3.3154143659847373E-3</v>
      </c>
      <c r="P141" s="269">
        <f>M141-H141</f>
        <v>-3.4000000000000002E-3</v>
      </c>
      <c r="Q141" s="139"/>
      <c r="U141" s="212"/>
      <c r="V141" s="213"/>
      <c r="W141" s="139"/>
    </row>
    <row r="142" spans="1:23" s="141" customFormat="1" ht="12.75" customHeight="1">
      <c r="A142" s="250"/>
      <c r="B142" s="15"/>
      <c r="C142" s="377" t="s">
        <v>47</v>
      </c>
      <c r="D142" s="253">
        <f>SUM(D139:D141)</f>
        <v>2706374081.4699998</v>
      </c>
      <c r="E142" s="335">
        <f>(D142/$D$155)</f>
        <v>1.9058354713223638E-3</v>
      </c>
      <c r="F142" s="15"/>
      <c r="G142" s="15"/>
      <c r="H142" s="351"/>
      <c r="I142" s="253">
        <f>SUM(I139:I141)</f>
        <v>2725121827.4500003</v>
      </c>
      <c r="J142" s="335">
        <f>(I142/$I$155)</f>
        <v>1.924865330065929E-3</v>
      </c>
      <c r="K142" s="337"/>
      <c r="L142" s="214"/>
      <c r="M142" s="352"/>
      <c r="N142" s="339">
        <f>((I142-D142)/D142)</f>
        <v>6.9272559578376653E-3</v>
      </c>
      <c r="O142" s="339"/>
      <c r="P142" s="340">
        <f>M142-H142</f>
        <v>0</v>
      </c>
      <c r="Q142" s="139"/>
      <c r="T142" s="140"/>
    </row>
    <row r="143" spans="1:23" s="141" customFormat="1" ht="4.5" customHeight="1">
      <c r="A143" s="384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86"/>
      <c r="T143" s="140"/>
    </row>
    <row r="144" spans="1:23" s="141" customFormat="1" ht="12.75" customHeight="1">
      <c r="A144" s="387" t="s">
        <v>220</v>
      </c>
      <c r="B144" s="388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9"/>
      <c r="T144" s="140"/>
    </row>
    <row r="145" spans="1:20" s="141" customFormat="1" ht="12.75" customHeight="1">
      <c r="A145" s="396" t="s">
        <v>221</v>
      </c>
      <c r="B145" s="397"/>
      <c r="C145" s="397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  <c r="N145" s="397"/>
      <c r="O145" s="397"/>
      <c r="P145" s="398"/>
      <c r="T145" s="140"/>
    </row>
    <row r="146" spans="1:20" s="141" customFormat="1" ht="12" customHeight="1">
      <c r="A146" s="369">
        <v>115</v>
      </c>
      <c r="B146" s="266" t="s">
        <v>28</v>
      </c>
      <c r="C146" s="375" t="s">
        <v>142</v>
      </c>
      <c r="D146" s="254">
        <v>2960951587.98</v>
      </c>
      <c r="E146" s="226">
        <f>(D146/$D$154)</f>
        <v>0.16415875149635478</v>
      </c>
      <c r="F146" s="116">
        <v>1.5</v>
      </c>
      <c r="G146" s="116">
        <v>1.51</v>
      </c>
      <c r="H146" s="263">
        <v>3.0800000000000001E-2</v>
      </c>
      <c r="I146" s="254">
        <v>2968790874.8899999</v>
      </c>
      <c r="J146" s="226">
        <f>(I146/$I$154)</f>
        <v>0.16440354507144447</v>
      </c>
      <c r="K146" s="116">
        <v>1.5</v>
      </c>
      <c r="L146" s="116">
        <v>1.51</v>
      </c>
      <c r="M146" s="263">
        <v>3.3300000000000003E-2</v>
      </c>
      <c r="N146" s="138">
        <f>((I146-D146)/D146)</f>
        <v>2.6475565969479127E-3</v>
      </c>
      <c r="O146" s="138">
        <f>((L146-G146)/G146)</f>
        <v>0</v>
      </c>
      <c r="P146" s="269">
        <f>M146-H146</f>
        <v>2.5000000000000022E-3</v>
      </c>
      <c r="Q146" s="139"/>
      <c r="T146" s="140"/>
    </row>
    <row r="147" spans="1:20" s="141" customFormat="1" ht="12.75" customHeight="1">
      <c r="A147" s="369">
        <v>116</v>
      </c>
      <c r="B147" s="266" t="s">
        <v>6</v>
      </c>
      <c r="C147" s="375" t="s">
        <v>73</v>
      </c>
      <c r="D147" s="254">
        <v>294197648.76999998</v>
      </c>
      <c r="E147" s="226">
        <f>(D147/$D$154)</f>
        <v>1.6310674889552602E-2</v>
      </c>
      <c r="F147" s="116">
        <v>251.32</v>
      </c>
      <c r="G147" s="116">
        <v>255.17</v>
      </c>
      <c r="H147" s="263">
        <v>4.6199999999999998E-2</v>
      </c>
      <c r="I147" s="254">
        <v>293577670.31999999</v>
      </c>
      <c r="J147" s="226">
        <f>(I147/$I$154)</f>
        <v>1.6257531024717973E-2</v>
      </c>
      <c r="K147" s="116">
        <v>250.68</v>
      </c>
      <c r="L147" s="116">
        <v>254.52</v>
      </c>
      <c r="M147" s="263">
        <v>4.3499999999999997E-2</v>
      </c>
      <c r="N147" s="88">
        <f>((I147-D147)/D147)</f>
        <v>-2.1073535175825946E-3</v>
      </c>
      <c r="O147" s="88">
        <f>((L147-G147)/G147)</f>
        <v>-2.5473213935806611E-3</v>
      </c>
      <c r="P147" s="269">
        <f>M147-H147</f>
        <v>-2.700000000000001E-3</v>
      </c>
      <c r="Q147" s="139"/>
      <c r="R147" s="221"/>
    </row>
    <row r="148" spans="1:20" s="141" customFormat="1" ht="6" customHeight="1">
      <c r="A148" s="384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86"/>
      <c r="R148" s="221"/>
    </row>
    <row r="149" spans="1:20" s="141" customFormat="1" ht="12" customHeight="1">
      <c r="A149" s="396" t="s">
        <v>222</v>
      </c>
      <c r="B149" s="397"/>
      <c r="C149" s="397"/>
      <c r="D149" s="397"/>
      <c r="E149" s="397"/>
      <c r="F149" s="397"/>
      <c r="G149" s="397"/>
      <c r="H149" s="397"/>
      <c r="I149" s="397"/>
      <c r="J149" s="397"/>
      <c r="K149" s="397"/>
      <c r="L149" s="397"/>
      <c r="M149" s="397"/>
      <c r="N149" s="397"/>
      <c r="O149" s="397"/>
      <c r="P149" s="398"/>
      <c r="R149" s="221"/>
    </row>
    <row r="150" spans="1:20" s="141" customFormat="1" ht="12" customHeight="1">
      <c r="A150" s="369">
        <v>117</v>
      </c>
      <c r="B150" s="266" t="s">
        <v>6</v>
      </c>
      <c r="C150" s="375" t="s">
        <v>144</v>
      </c>
      <c r="D150" s="82">
        <v>7244487154.0100002</v>
      </c>
      <c r="E150" s="226">
        <f>(D150/$D$154)</f>
        <v>0.40164316473846207</v>
      </c>
      <c r="F150" s="83">
        <v>117.78</v>
      </c>
      <c r="G150" s="83">
        <v>117.78</v>
      </c>
      <c r="H150" s="262">
        <v>7.1999999999999998E-3</v>
      </c>
      <c r="I150" s="82">
        <v>7231642017.6599998</v>
      </c>
      <c r="J150" s="226">
        <f>(I150/$I$154)</f>
        <v>0.4004686198838337</v>
      </c>
      <c r="K150" s="83">
        <v>117.84</v>
      </c>
      <c r="L150" s="83">
        <v>117.84</v>
      </c>
      <c r="M150" s="262">
        <v>7.7000000000000002E-3</v>
      </c>
      <c r="N150" s="88">
        <f t="shared" ref="N150:N155" si="41">((I150-D150)/D150)</f>
        <v>-1.7730911901597183E-3</v>
      </c>
      <c r="O150" s="88">
        <f>((L150-G150)/G150)</f>
        <v>5.0942435048397243E-4</v>
      </c>
      <c r="P150" s="269">
        <f>M150-H150</f>
        <v>5.0000000000000044E-4</v>
      </c>
      <c r="Q150" s="139"/>
      <c r="R150" s="221"/>
    </row>
    <row r="151" spans="1:20" s="141" customFormat="1" ht="12" customHeight="1">
      <c r="A151" s="369">
        <v>118</v>
      </c>
      <c r="B151" s="266" t="s">
        <v>205</v>
      </c>
      <c r="C151" s="375" t="s">
        <v>206</v>
      </c>
      <c r="D151" s="82">
        <v>5448983433.29</v>
      </c>
      <c r="E151" s="226">
        <f>(D151/$D$154)</f>
        <v>0.30209825819659741</v>
      </c>
      <c r="F151" s="82">
        <v>117.69</v>
      </c>
      <c r="G151" s="82">
        <v>117.69</v>
      </c>
      <c r="H151" s="262">
        <v>8.3500000000000005E-2</v>
      </c>
      <c r="I151" s="82">
        <v>5447637436.5600004</v>
      </c>
      <c r="J151" s="226">
        <f>(I151/$I$154)</f>
        <v>0.30167530977323032</v>
      </c>
      <c r="K151" s="82">
        <v>117.91</v>
      </c>
      <c r="L151" s="82">
        <v>117.91</v>
      </c>
      <c r="M151" s="262">
        <v>8.9800000000000005E-2</v>
      </c>
      <c r="N151" s="88">
        <f t="shared" si="41"/>
        <v>-2.4701795233516671E-4</v>
      </c>
      <c r="O151" s="88">
        <f>((L151-G151)/G151)</f>
        <v>1.8693176990398409E-3</v>
      </c>
      <c r="P151" s="269">
        <f>M151-H151</f>
        <v>6.3E-3</v>
      </c>
      <c r="Q151" s="139"/>
      <c r="R151" s="221"/>
    </row>
    <row r="152" spans="1:20" s="141" customFormat="1" ht="12" customHeight="1">
      <c r="A152" s="369">
        <v>119</v>
      </c>
      <c r="B152" s="266" t="s">
        <v>46</v>
      </c>
      <c r="C152" s="375" t="s">
        <v>180</v>
      </c>
      <c r="D152" s="82">
        <v>1803643190.99</v>
      </c>
      <c r="E152" s="226">
        <f>(D152/$D$154)</f>
        <v>9.9996168657324122E-2</v>
      </c>
      <c r="F152" s="83">
        <v>1.0902000000000001</v>
      </c>
      <c r="G152" s="83">
        <v>1.0902000000000001</v>
      </c>
      <c r="H152" s="262">
        <v>1.5699999999999999E-2</v>
      </c>
      <c r="I152" s="82">
        <v>1831648669.29</v>
      </c>
      <c r="J152" s="226">
        <f>(I152/$I$154)</f>
        <v>0.10143170982625285</v>
      </c>
      <c r="K152" s="83">
        <v>1.0918000000000001</v>
      </c>
      <c r="L152" s="83">
        <v>1.0918000000000001</v>
      </c>
      <c r="M152" s="262">
        <v>1.7299999999999999E-2</v>
      </c>
      <c r="N152" s="88">
        <f t="shared" si="41"/>
        <v>1.5527172136872621E-2</v>
      </c>
      <c r="O152" s="88">
        <f>((L152-G152)/G152)</f>
        <v>1.467620620069754E-3</v>
      </c>
      <c r="P152" s="269">
        <f>M152-H152</f>
        <v>1.6000000000000007E-3</v>
      </c>
      <c r="Q152" s="139"/>
      <c r="R152" s="221"/>
    </row>
    <row r="153" spans="1:20" s="141" customFormat="1" ht="12" customHeight="1">
      <c r="A153" s="369">
        <v>120</v>
      </c>
      <c r="B153" s="266" t="s">
        <v>192</v>
      </c>
      <c r="C153" s="375" t="s">
        <v>193</v>
      </c>
      <c r="D153" s="82">
        <v>284859958.85000002</v>
      </c>
      <c r="E153" s="226">
        <f>(D153/$D$154)</f>
        <v>1.5792982021709048E-2</v>
      </c>
      <c r="F153" s="83">
        <v>103.43</v>
      </c>
      <c r="G153" s="83">
        <v>103.43</v>
      </c>
      <c r="H153" s="262">
        <v>9.3399999999999997E-2</v>
      </c>
      <c r="I153" s="82">
        <v>284652590.22000003</v>
      </c>
      <c r="J153" s="226">
        <f>(I153/$I$154)</f>
        <v>1.5763284420520576E-2</v>
      </c>
      <c r="K153" s="83">
        <v>103.36</v>
      </c>
      <c r="L153" s="83">
        <v>103.36</v>
      </c>
      <c r="M153" s="262">
        <v>8.2600000000000007E-2</v>
      </c>
      <c r="N153" s="88">
        <f t="shared" si="41"/>
        <v>-7.2796693096901783E-4</v>
      </c>
      <c r="O153" s="88">
        <f>((L153-G153)/G153)</f>
        <v>-6.7678623223443282E-4</v>
      </c>
      <c r="P153" s="269">
        <f>M153-H153</f>
        <v>-1.079999999999999E-2</v>
      </c>
      <c r="Q153" s="139"/>
      <c r="R153" s="221"/>
    </row>
    <row r="154" spans="1:20" s="141" customFormat="1" ht="12" customHeight="1">
      <c r="A154" s="334"/>
      <c r="B154" s="15"/>
      <c r="C154" s="377" t="s">
        <v>47</v>
      </c>
      <c r="D154" s="86">
        <f>SUM(D146:D153)</f>
        <v>18037122973.889999</v>
      </c>
      <c r="E154" s="335">
        <f>(D154/$D$155)</f>
        <v>1.2701787605640776E-2</v>
      </c>
      <c r="F154" s="336"/>
      <c r="G154" s="79"/>
      <c r="H154" s="317"/>
      <c r="I154" s="86">
        <f>SUM(I146:I153)</f>
        <v>18057949258.940002</v>
      </c>
      <c r="J154" s="335">
        <f>(I154/$I$155)</f>
        <v>1.2755070290985403E-2</v>
      </c>
      <c r="K154" s="337"/>
      <c r="L154" s="79"/>
      <c r="M154" s="338"/>
      <c r="N154" s="339">
        <f t="shared" si="41"/>
        <v>1.1546345323558841E-3</v>
      </c>
      <c r="O154" s="339"/>
      <c r="P154" s="340">
        <f>M154-H154</f>
        <v>0</v>
      </c>
      <c r="Q154" s="139"/>
      <c r="R154" s="166" t="s">
        <v>185</v>
      </c>
    </row>
    <row r="155" spans="1:20" s="141" customFormat="1" ht="12" customHeight="1">
      <c r="A155" s="341"/>
      <c r="B155" s="342"/>
      <c r="C155" s="343" t="s">
        <v>33</v>
      </c>
      <c r="D155" s="344">
        <f>SUM(D21,D53,D83,D104,D111,D136,D142,D154)</f>
        <v>1420046022961.3538</v>
      </c>
      <c r="E155" s="345"/>
      <c r="F155" s="345"/>
      <c r="G155" s="346"/>
      <c r="H155" s="347"/>
      <c r="I155" s="344">
        <f>SUM(I21,I53,I83,I104,I111,I136,I142,I154)</f>
        <v>1415746745958.9297</v>
      </c>
      <c r="J155" s="345"/>
      <c r="K155" s="345"/>
      <c r="L155" s="346"/>
      <c r="M155" s="348"/>
      <c r="N155" s="349">
        <f t="shared" si="41"/>
        <v>-3.0275617359628885E-3</v>
      </c>
      <c r="O155" s="349"/>
      <c r="P155" s="350"/>
      <c r="R155" s="167">
        <f>((I155-D155)/D155)</f>
        <v>-3.0275617359628885E-3</v>
      </c>
    </row>
    <row r="156" spans="1:20" s="141" customFormat="1" ht="6.75" customHeight="1">
      <c r="A156" s="384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5"/>
      <c r="P156" s="386"/>
      <c r="R156" s="221"/>
    </row>
    <row r="157" spans="1:20" s="141" customFormat="1" ht="12" customHeight="1">
      <c r="A157" s="411" t="s">
        <v>223</v>
      </c>
      <c r="B157" s="412"/>
      <c r="C157" s="412"/>
      <c r="D157" s="412"/>
      <c r="E157" s="412"/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  <c r="P157" s="413"/>
      <c r="R157" s="221"/>
    </row>
    <row r="158" spans="1:20" s="141" customFormat="1" ht="25.5" customHeight="1">
      <c r="A158" s="311"/>
      <c r="B158" s="312"/>
      <c r="C158" s="312"/>
      <c r="D158" s="329" t="s">
        <v>228</v>
      </c>
      <c r="E158" s="330"/>
      <c r="F158" s="330"/>
      <c r="G158" s="331" t="s">
        <v>229</v>
      </c>
      <c r="H158" s="332"/>
      <c r="I158" s="333" t="s">
        <v>228</v>
      </c>
      <c r="J158" s="330"/>
      <c r="K158" s="330"/>
      <c r="L158" s="331" t="s">
        <v>229</v>
      </c>
      <c r="M158" s="331"/>
      <c r="N158" s="383" t="s">
        <v>70</v>
      </c>
      <c r="O158" s="383"/>
      <c r="P158" s="410"/>
      <c r="R158" s="221"/>
    </row>
    <row r="159" spans="1:20" s="141" customFormat="1" ht="12" customHeight="1">
      <c r="A159" s="358" t="s">
        <v>2</v>
      </c>
      <c r="B159" s="359" t="s">
        <v>216</v>
      </c>
      <c r="C159" s="360" t="s">
        <v>3</v>
      </c>
      <c r="D159" s="234"/>
      <c r="E159" s="234"/>
      <c r="F159" s="234"/>
      <c r="G159" s="234"/>
      <c r="H159" s="234"/>
      <c r="I159" s="275"/>
      <c r="J159" s="276"/>
      <c r="K159" s="276"/>
      <c r="L159" s="277"/>
      <c r="M159" s="277"/>
      <c r="N159" s="271" t="s">
        <v>227</v>
      </c>
      <c r="O159" s="270" t="s">
        <v>230</v>
      </c>
      <c r="P159" s="273" t="s">
        <v>243</v>
      </c>
      <c r="R159" s="221"/>
    </row>
    <row r="160" spans="1:20" s="141" customFormat="1" ht="12" customHeight="1">
      <c r="A160" s="369">
        <v>1</v>
      </c>
      <c r="B160" s="266" t="s">
        <v>129</v>
      </c>
      <c r="C160" s="375" t="s">
        <v>247</v>
      </c>
      <c r="D160" s="82">
        <v>78497141827.520004</v>
      </c>
      <c r="E160" s="226">
        <f>(D160/$D$162)</f>
        <v>0.92004231351723265</v>
      </c>
      <c r="F160" s="83">
        <v>107.28</v>
      </c>
      <c r="G160" s="83">
        <v>107.28</v>
      </c>
      <c r="H160" s="265" t="s">
        <v>125</v>
      </c>
      <c r="I160" s="82">
        <v>78497141827.520004</v>
      </c>
      <c r="J160" s="226">
        <f>(I160/$I$162)</f>
        <v>0.91991353242739038</v>
      </c>
      <c r="K160" s="83">
        <v>107.28</v>
      </c>
      <c r="L160" s="83">
        <v>107.28</v>
      </c>
      <c r="M160" s="265" t="s">
        <v>125</v>
      </c>
      <c r="N160" s="88">
        <f>((I160-D160)/D160)</f>
        <v>0</v>
      </c>
      <c r="O160" s="88">
        <f>((L160-G160)/G160)</f>
        <v>0</v>
      </c>
      <c r="P160" s="269" t="e">
        <f>M160-H160</f>
        <v>#VALUE!</v>
      </c>
      <c r="R160" s="221"/>
    </row>
    <row r="161" spans="1:18" s="141" customFormat="1" ht="12" customHeight="1">
      <c r="A161" s="369">
        <v>2</v>
      </c>
      <c r="B161" s="266" t="s">
        <v>44</v>
      </c>
      <c r="C161" s="375" t="s">
        <v>224</v>
      </c>
      <c r="D161" s="82">
        <v>6821914344.3999996</v>
      </c>
      <c r="E161" s="226">
        <f>(D161/$D$162)</f>
        <v>7.9957686482767396E-2</v>
      </c>
      <c r="F161" s="83">
        <v>101.14</v>
      </c>
      <c r="G161" s="83">
        <v>101.14</v>
      </c>
      <c r="H161" s="265" t="s">
        <v>125</v>
      </c>
      <c r="I161" s="82">
        <v>6833858381.1499996</v>
      </c>
      <c r="J161" s="226">
        <f>(I161/$I$162)</f>
        <v>8.0086467572609676E-2</v>
      </c>
      <c r="K161" s="83">
        <v>101.31</v>
      </c>
      <c r="L161" s="83">
        <v>101.31</v>
      </c>
      <c r="M161" s="265" t="s">
        <v>125</v>
      </c>
      <c r="N161" s="88">
        <f>((I161-D161)/D161)</f>
        <v>1.7508335852684325E-3</v>
      </c>
      <c r="O161" s="88">
        <f>((L161-G161)/G161)</f>
        <v>1.6808384417639085E-3</v>
      </c>
      <c r="P161" s="269" t="e">
        <f>M161-H161</f>
        <v>#VALUE!</v>
      </c>
      <c r="R161" s="166" t="s">
        <v>232</v>
      </c>
    </row>
    <row r="162" spans="1:18" s="141" customFormat="1" ht="12" customHeight="1">
      <c r="A162" s="314"/>
      <c r="B162" s="315"/>
      <c r="C162" s="315" t="s">
        <v>225</v>
      </c>
      <c r="D162" s="87">
        <f>SUM(D160:D161)</f>
        <v>85319056171.919998</v>
      </c>
      <c r="E162" s="316"/>
      <c r="F162" s="79"/>
      <c r="G162" s="79"/>
      <c r="H162" s="317"/>
      <c r="I162" s="87">
        <f>SUM(I160:I161)</f>
        <v>85331000208.669998</v>
      </c>
      <c r="J162" s="279"/>
      <c r="K162" s="278"/>
      <c r="L162" s="84"/>
      <c r="M162" s="274"/>
      <c r="N162" s="88">
        <f>((I162-D162)/D162)</f>
        <v>1.3999260289439294E-4</v>
      </c>
      <c r="O162" s="251"/>
      <c r="P162" s="269">
        <f>M162-H162</f>
        <v>0</v>
      </c>
      <c r="R162" s="167">
        <f>((I162-D162)/D162)</f>
        <v>1.3999260289439294E-4</v>
      </c>
    </row>
    <row r="163" spans="1:18" s="141" customFormat="1" ht="7.5" customHeight="1">
      <c r="A163" s="414"/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5"/>
      <c r="N163" s="415"/>
      <c r="O163" s="415"/>
      <c r="P163" s="416"/>
      <c r="R163" s="221"/>
    </row>
    <row r="164" spans="1:18" s="141" customFormat="1" ht="12" customHeight="1">
      <c r="A164" s="411" t="s">
        <v>248</v>
      </c>
      <c r="B164" s="412"/>
      <c r="C164" s="412"/>
      <c r="D164" s="412"/>
      <c r="E164" s="412"/>
      <c r="F164" s="412"/>
      <c r="G164" s="412"/>
      <c r="H164" s="412"/>
      <c r="I164" s="412"/>
      <c r="J164" s="412"/>
      <c r="K164" s="412"/>
      <c r="L164" s="412"/>
      <c r="M164" s="412"/>
      <c r="N164" s="412"/>
      <c r="O164" s="412"/>
      <c r="P164" s="413"/>
      <c r="R164" s="221"/>
    </row>
    <row r="165" spans="1:18" s="141" customFormat="1" ht="25.5" customHeight="1">
      <c r="A165" s="323"/>
      <c r="B165" s="324" t="s">
        <v>216</v>
      </c>
      <c r="C165" s="325" t="s">
        <v>51</v>
      </c>
      <c r="D165" s="325" t="s">
        <v>81</v>
      </c>
      <c r="E165" s="326" t="s">
        <v>69</v>
      </c>
      <c r="F165" s="326"/>
      <c r="G165" s="326" t="s">
        <v>82</v>
      </c>
      <c r="H165" s="327"/>
      <c r="I165" s="328" t="s">
        <v>81</v>
      </c>
      <c r="J165" s="326" t="s">
        <v>69</v>
      </c>
      <c r="K165" s="326"/>
      <c r="L165" s="326" t="s">
        <v>82</v>
      </c>
      <c r="M165" s="326"/>
      <c r="N165" s="383" t="s">
        <v>70</v>
      </c>
      <c r="O165" s="383"/>
      <c r="P165" s="410"/>
      <c r="R165" s="221"/>
    </row>
    <row r="166" spans="1:18" s="141" customFormat="1" ht="12" customHeight="1">
      <c r="A166" s="222"/>
      <c r="B166" s="75"/>
      <c r="C166" s="75"/>
      <c r="D166" s="234"/>
      <c r="E166" s="234"/>
      <c r="F166" s="234"/>
      <c r="G166" s="234"/>
      <c r="H166" s="260"/>
      <c r="I166" s="255"/>
      <c r="J166" s="234"/>
      <c r="K166" s="234"/>
      <c r="L166" s="234"/>
      <c r="M166" s="258"/>
      <c r="N166" s="270" t="s">
        <v>132</v>
      </c>
      <c r="O166" s="272" t="s">
        <v>131</v>
      </c>
      <c r="P166" s="273" t="s">
        <v>243</v>
      </c>
      <c r="R166" s="221"/>
    </row>
    <row r="167" spans="1:18" s="141" customFormat="1" ht="12" customHeight="1">
      <c r="A167" s="369">
        <v>1</v>
      </c>
      <c r="B167" s="266" t="s">
        <v>34</v>
      </c>
      <c r="C167" s="375" t="s">
        <v>35</v>
      </c>
      <c r="D167" s="85">
        <v>2761806761.0700002</v>
      </c>
      <c r="E167" s="228">
        <f>(D167/$D$179)</f>
        <v>0.38303991661749615</v>
      </c>
      <c r="F167" s="84">
        <v>18.63</v>
      </c>
      <c r="G167" s="84">
        <v>18.829999999999998</v>
      </c>
      <c r="H167" s="264"/>
      <c r="I167" s="85">
        <v>2751738082.1199999</v>
      </c>
      <c r="J167" s="228">
        <f t="shared" ref="J167:J174" si="42">(I167/$I$179)</f>
        <v>0.38254648306593503</v>
      </c>
      <c r="K167" s="84">
        <v>18.440000000000001</v>
      </c>
      <c r="L167" s="84">
        <v>18.64</v>
      </c>
      <c r="M167" s="264" t="s">
        <v>125</v>
      </c>
      <c r="N167" s="88">
        <f>((I167-D167)/D167)</f>
        <v>-3.6456855316334305E-3</v>
      </c>
      <c r="O167" s="88">
        <f t="shared" ref="O167:O178" si="43">((L167-G167)/G167)</f>
        <v>-1.009028146574603E-2</v>
      </c>
      <c r="P167" s="269" t="e">
        <f t="shared" ref="P167:P178" si="44">M167-H167</f>
        <v>#VALUE!</v>
      </c>
      <c r="R167" s="221"/>
    </row>
    <row r="168" spans="1:18" s="141" customFormat="1" ht="12" customHeight="1">
      <c r="A168" s="369">
        <v>2</v>
      </c>
      <c r="B168" s="266" t="s">
        <v>34</v>
      </c>
      <c r="C168" s="375" t="s">
        <v>67</v>
      </c>
      <c r="D168" s="85">
        <v>344781074.32999998</v>
      </c>
      <c r="E168" s="228">
        <f t="shared" ref="E168:E178" si="45">(D168/$D$179)</f>
        <v>4.7818303519355697E-2</v>
      </c>
      <c r="F168" s="84">
        <v>4.3899999999999997</v>
      </c>
      <c r="G168" s="84">
        <v>4.3899999999999997</v>
      </c>
      <c r="H168" s="264" t="s">
        <v>125</v>
      </c>
      <c r="I168" s="85">
        <v>342389929.19</v>
      </c>
      <c r="J168" s="228">
        <f t="shared" si="42"/>
        <v>4.7599029900374491E-2</v>
      </c>
      <c r="K168" s="84">
        <v>4.3600000000000003</v>
      </c>
      <c r="L168" s="84">
        <v>4.3600000000000003</v>
      </c>
      <c r="M168" s="264" t="s">
        <v>125</v>
      </c>
      <c r="N168" s="88">
        <f t="shared" ref="N168:N178" si="46">((I168-D168)/D168)</f>
        <v>-6.9352563641917053E-3</v>
      </c>
      <c r="O168" s="88">
        <f t="shared" si="43"/>
        <v>-6.833712984054525E-3</v>
      </c>
      <c r="P168" s="269" t="e">
        <f t="shared" si="44"/>
        <v>#VALUE!</v>
      </c>
      <c r="R168" s="221"/>
    </row>
    <row r="169" spans="1:18" s="141" customFormat="1" ht="12" customHeight="1">
      <c r="A169" s="369">
        <v>3</v>
      </c>
      <c r="B169" s="266" t="s">
        <v>34</v>
      </c>
      <c r="C169" s="375" t="s">
        <v>56</v>
      </c>
      <c r="D169" s="85">
        <v>127217050.73</v>
      </c>
      <c r="E169" s="228">
        <f t="shared" si="45"/>
        <v>1.764396017520934E-2</v>
      </c>
      <c r="F169" s="84">
        <v>5.66</v>
      </c>
      <c r="G169" s="84">
        <v>5.76</v>
      </c>
      <c r="H169" s="264" t="s">
        <v>125</v>
      </c>
      <c r="I169" s="85">
        <v>125592995.04000001</v>
      </c>
      <c r="J169" s="228">
        <f t="shared" si="42"/>
        <v>1.7459931547429242E-2</v>
      </c>
      <c r="K169" s="84">
        <v>5.6</v>
      </c>
      <c r="L169" s="84">
        <v>5.7</v>
      </c>
      <c r="M169" s="264" t="s">
        <v>125</v>
      </c>
      <c r="N169" s="88">
        <f t="shared" si="46"/>
        <v>-1.2766022169833378E-2</v>
      </c>
      <c r="O169" s="88">
        <f t="shared" si="43"/>
        <v>-1.0416666666666598E-2</v>
      </c>
      <c r="P169" s="269" t="e">
        <f t="shared" si="44"/>
        <v>#VALUE!</v>
      </c>
      <c r="R169" s="221"/>
    </row>
    <row r="170" spans="1:18" s="141" customFormat="1" ht="12" customHeight="1">
      <c r="A170" s="369">
        <v>4</v>
      </c>
      <c r="B170" s="266" t="s">
        <v>34</v>
      </c>
      <c r="C170" s="375" t="s">
        <v>57</v>
      </c>
      <c r="D170" s="85">
        <v>214362815.84999999</v>
      </c>
      <c r="E170" s="228">
        <f t="shared" si="45"/>
        <v>2.9730362118913847E-2</v>
      </c>
      <c r="F170" s="84">
        <v>21.07</v>
      </c>
      <c r="G170" s="84">
        <v>21.07</v>
      </c>
      <c r="H170" s="264" t="s">
        <v>125</v>
      </c>
      <c r="I170" s="85">
        <v>214214008.99000001</v>
      </c>
      <c r="J170" s="228">
        <f t="shared" si="42"/>
        <v>2.9780020233410243E-2</v>
      </c>
      <c r="K170" s="84">
        <v>21.07</v>
      </c>
      <c r="L170" s="84">
        <v>21.07</v>
      </c>
      <c r="M170" s="264" t="s">
        <v>125</v>
      </c>
      <c r="N170" s="88">
        <f t="shared" si="46"/>
        <v>-6.9418224149524069E-4</v>
      </c>
      <c r="O170" s="88">
        <f t="shared" si="43"/>
        <v>0</v>
      </c>
      <c r="P170" s="269" t="e">
        <f t="shared" si="44"/>
        <v>#VALUE!</v>
      </c>
      <c r="R170" s="221"/>
    </row>
    <row r="171" spans="1:18" s="141" customFormat="1" ht="12" customHeight="1">
      <c r="A171" s="369">
        <v>5</v>
      </c>
      <c r="B171" s="266" t="s">
        <v>34</v>
      </c>
      <c r="C171" s="375" t="s">
        <v>101</v>
      </c>
      <c r="D171" s="85">
        <v>599377450</v>
      </c>
      <c r="E171" s="228">
        <f t="shared" si="45"/>
        <v>8.3128729970035897E-2</v>
      </c>
      <c r="F171" s="84">
        <v>169.26</v>
      </c>
      <c r="G171" s="84">
        <v>171.26</v>
      </c>
      <c r="H171" s="264" t="s">
        <v>125</v>
      </c>
      <c r="I171" s="85">
        <v>597948196.39999998</v>
      </c>
      <c r="J171" s="228">
        <f>(I171/$I$179)</f>
        <v>8.3126726731277537E-2</v>
      </c>
      <c r="K171" s="84">
        <v>168.85</v>
      </c>
      <c r="L171" s="84">
        <v>170.85</v>
      </c>
      <c r="M171" s="264" t="s">
        <v>125</v>
      </c>
      <c r="N171" s="88">
        <f t="shared" si="46"/>
        <v>-2.384563516695571E-3</v>
      </c>
      <c r="O171" s="88">
        <f t="shared" si="43"/>
        <v>-2.3940207871073023E-3</v>
      </c>
      <c r="P171" s="269" t="e">
        <f t="shared" si="44"/>
        <v>#VALUE!</v>
      </c>
      <c r="R171" s="221"/>
    </row>
    <row r="172" spans="1:18" s="141" customFormat="1" ht="12" customHeight="1">
      <c r="A172" s="369">
        <v>6</v>
      </c>
      <c r="B172" s="266" t="s">
        <v>36</v>
      </c>
      <c r="C172" s="375" t="s">
        <v>37</v>
      </c>
      <c r="D172" s="85">
        <v>505382800</v>
      </c>
      <c r="E172" s="228">
        <f t="shared" si="45"/>
        <v>7.0092443939458612E-2</v>
      </c>
      <c r="F172" s="84">
        <v>8840</v>
      </c>
      <c r="G172" s="84">
        <v>8840</v>
      </c>
      <c r="H172" s="264"/>
      <c r="I172" s="85">
        <v>505382800</v>
      </c>
      <c r="J172" s="228">
        <f t="shared" si="42"/>
        <v>7.0258290205100937E-2</v>
      </c>
      <c r="K172" s="84">
        <v>8840</v>
      </c>
      <c r="L172" s="84">
        <v>8840</v>
      </c>
      <c r="M172" s="264" t="s">
        <v>125</v>
      </c>
      <c r="N172" s="88">
        <f t="shared" si="46"/>
        <v>0</v>
      </c>
      <c r="O172" s="88">
        <f t="shared" si="43"/>
        <v>0</v>
      </c>
      <c r="P172" s="269" t="e">
        <f t="shared" si="44"/>
        <v>#VALUE!</v>
      </c>
      <c r="R172" s="221"/>
    </row>
    <row r="173" spans="1:18" s="141" customFormat="1" ht="12" customHeight="1">
      <c r="A173" s="369">
        <v>7</v>
      </c>
      <c r="B173" s="266" t="s">
        <v>28</v>
      </c>
      <c r="C173" s="375" t="s">
        <v>105</v>
      </c>
      <c r="D173" s="85">
        <v>476974395.27999997</v>
      </c>
      <c r="E173" s="228">
        <f t="shared" si="45"/>
        <v>6.615243150681141E-2</v>
      </c>
      <c r="F173" s="84">
        <v>14.28</v>
      </c>
      <c r="G173" s="84">
        <v>14.28</v>
      </c>
      <c r="H173" s="264">
        <v>1.89E-2</v>
      </c>
      <c r="I173" s="85">
        <v>472790112.95999998</v>
      </c>
      <c r="J173" s="228">
        <f t="shared" si="42"/>
        <v>6.5727256571545628E-2</v>
      </c>
      <c r="K173" s="84">
        <v>14.16</v>
      </c>
      <c r="L173" s="84">
        <v>14.16</v>
      </c>
      <c r="M173" s="264">
        <v>0.01</v>
      </c>
      <c r="N173" s="88">
        <f t="shared" si="46"/>
        <v>-8.7725512342097071E-3</v>
      </c>
      <c r="O173" s="88">
        <f t="shared" si="43"/>
        <v>-8.403361344537761E-3</v>
      </c>
      <c r="P173" s="269">
        <f t="shared" si="44"/>
        <v>-8.8999999999999999E-3</v>
      </c>
      <c r="R173" s="221"/>
    </row>
    <row r="174" spans="1:18" s="141" customFormat="1" ht="12" customHeight="1">
      <c r="A174" s="369">
        <v>8</v>
      </c>
      <c r="B174" s="266" t="s">
        <v>44</v>
      </c>
      <c r="C174" s="375" t="s">
        <v>45</v>
      </c>
      <c r="D174" s="85">
        <v>482875789.11000001</v>
      </c>
      <c r="E174" s="228">
        <f t="shared" si="45"/>
        <v>6.6970906366252497E-2</v>
      </c>
      <c r="F174" s="84">
        <v>66.05</v>
      </c>
      <c r="G174" s="84">
        <v>66.05</v>
      </c>
      <c r="H174" s="264">
        <v>4.5199999999999997E-2</v>
      </c>
      <c r="I174" s="85">
        <v>482710156.68000001</v>
      </c>
      <c r="J174" s="228">
        <f t="shared" si="42"/>
        <v>6.710634052637561E-2</v>
      </c>
      <c r="K174" s="84">
        <v>60</v>
      </c>
      <c r="L174" s="84">
        <v>60</v>
      </c>
      <c r="M174" s="264">
        <v>4.4900000000000002E-2</v>
      </c>
      <c r="N174" s="88">
        <f t="shared" si="46"/>
        <v>-3.4301249666148778E-4</v>
      </c>
      <c r="O174" s="88">
        <f t="shared" si="43"/>
        <v>-9.1597274791824335E-2</v>
      </c>
      <c r="P174" s="269">
        <f t="shared" si="44"/>
        <v>-2.9999999999999472E-4</v>
      </c>
      <c r="R174" s="221"/>
    </row>
    <row r="175" spans="1:18" s="141" customFormat="1" ht="12" customHeight="1">
      <c r="A175" s="369">
        <v>9</v>
      </c>
      <c r="B175" s="266" t="s">
        <v>44</v>
      </c>
      <c r="C175" s="375" t="s">
        <v>103</v>
      </c>
      <c r="D175" s="85">
        <v>743304340</v>
      </c>
      <c r="E175" s="228">
        <f t="shared" si="45"/>
        <v>0.10309020762361971</v>
      </c>
      <c r="F175" s="84">
        <v>53.9</v>
      </c>
      <c r="G175" s="84">
        <v>53.9</v>
      </c>
      <c r="H175" s="264">
        <v>4.36E-2</v>
      </c>
      <c r="I175" s="85">
        <v>745409037.45000005</v>
      </c>
      <c r="J175" s="228">
        <f>(I175/$I$179)</f>
        <v>0.10362672507783616</v>
      </c>
      <c r="K175" s="84">
        <v>53.9</v>
      </c>
      <c r="L175" s="84">
        <v>53.9</v>
      </c>
      <c r="M175" s="264">
        <v>4.5600000000000002E-2</v>
      </c>
      <c r="N175" s="88">
        <f>((I175-D175)/D175)</f>
        <v>2.8315419899203704E-3</v>
      </c>
      <c r="O175" s="88">
        <f t="shared" si="43"/>
        <v>0</v>
      </c>
      <c r="P175" s="269">
        <f t="shared" si="44"/>
        <v>2.0000000000000018E-3</v>
      </c>
      <c r="R175" s="221"/>
    </row>
    <row r="176" spans="1:18" s="141" customFormat="1" ht="12" customHeight="1">
      <c r="A176" s="369">
        <v>10</v>
      </c>
      <c r="B176" s="266" t="s">
        <v>96</v>
      </c>
      <c r="C176" s="375" t="s">
        <v>155</v>
      </c>
      <c r="D176" s="84">
        <v>566873810.15999997</v>
      </c>
      <c r="E176" s="228">
        <f>(D176/$D$179)</f>
        <v>7.8620742058073803E-2</v>
      </c>
      <c r="F176" s="84">
        <v>126.96</v>
      </c>
      <c r="G176" s="84">
        <v>127.57</v>
      </c>
      <c r="H176" s="264" t="s">
        <v>125</v>
      </c>
      <c r="I176" s="84">
        <v>561026846</v>
      </c>
      <c r="J176" s="228">
        <f>(I176/$I$179)</f>
        <v>7.7993922545683131E-2</v>
      </c>
      <c r="K176" s="84">
        <v>125.58</v>
      </c>
      <c r="L176" s="84">
        <v>126.26</v>
      </c>
      <c r="M176" s="264" t="s">
        <v>125</v>
      </c>
      <c r="N176" s="88">
        <f>((I176-D176)/D176)</f>
        <v>-1.0314401644961623E-2</v>
      </c>
      <c r="O176" s="88">
        <f t="shared" si="43"/>
        <v>-1.026887199184752E-2</v>
      </c>
      <c r="P176" s="269" t="e">
        <f t="shared" si="44"/>
        <v>#VALUE!</v>
      </c>
      <c r="R176" s="221"/>
    </row>
    <row r="177" spans="1:18" s="141" customFormat="1" ht="12" customHeight="1">
      <c r="A177" s="369">
        <v>11</v>
      </c>
      <c r="B177" s="266" t="s">
        <v>61</v>
      </c>
      <c r="C177" s="375" t="s">
        <v>203</v>
      </c>
      <c r="D177" s="85">
        <v>215820995.09</v>
      </c>
      <c r="E177" s="228">
        <f>(D177/$D$179)</f>
        <v>2.9932599604307858E-2</v>
      </c>
      <c r="F177" s="84">
        <v>22.49</v>
      </c>
      <c r="G177" s="84">
        <v>22.59</v>
      </c>
      <c r="H177" s="264"/>
      <c r="I177" s="85">
        <v>221353767.75999999</v>
      </c>
      <c r="J177" s="228">
        <f>(I177/$I$179)</f>
        <v>3.0772589121106999E-2</v>
      </c>
      <c r="K177" s="84">
        <v>22.18</v>
      </c>
      <c r="L177" s="84">
        <v>22.18</v>
      </c>
      <c r="M177" s="264" t="s">
        <v>125</v>
      </c>
      <c r="N177" s="88">
        <f>((I177-D177)/D177)</f>
        <v>2.5635933462788238E-2</v>
      </c>
      <c r="O177" s="88">
        <f t="shared" si="43"/>
        <v>-1.8149623727312977E-2</v>
      </c>
      <c r="P177" s="269" t="e">
        <f t="shared" si="44"/>
        <v>#VALUE!</v>
      </c>
      <c r="R177" s="221"/>
    </row>
    <row r="178" spans="1:18" s="141" customFormat="1" ht="12" customHeight="1">
      <c r="A178" s="369">
        <v>12</v>
      </c>
      <c r="B178" s="266" t="s">
        <v>61</v>
      </c>
      <c r="C178" s="375" t="s">
        <v>204</v>
      </c>
      <c r="D178" s="85">
        <v>171454971.61000001</v>
      </c>
      <c r="E178" s="228">
        <f t="shared" si="45"/>
        <v>2.3779396500465375E-2</v>
      </c>
      <c r="F178" s="84">
        <v>20.37</v>
      </c>
      <c r="G178" s="84">
        <v>20.347000000000001</v>
      </c>
      <c r="H178" s="264" t="s">
        <v>125</v>
      </c>
      <c r="I178" s="85">
        <v>172656406.12</v>
      </c>
      <c r="J178" s="228">
        <f>(I178/$I$179)</f>
        <v>2.4002684473924965E-2</v>
      </c>
      <c r="K178" s="84">
        <v>20.39</v>
      </c>
      <c r="L178" s="84">
        <v>20.349</v>
      </c>
      <c r="M178" s="264" t="s">
        <v>125</v>
      </c>
      <c r="N178" s="88">
        <f t="shared" si="46"/>
        <v>7.0072888451017511E-3</v>
      </c>
      <c r="O178" s="88">
        <f t="shared" si="43"/>
        <v>9.8294588882827516E-5</v>
      </c>
      <c r="P178" s="269" t="e">
        <f t="shared" si="44"/>
        <v>#VALUE!</v>
      </c>
      <c r="R178" s="223"/>
    </row>
    <row r="179" spans="1:18" s="141" customFormat="1" ht="12" customHeight="1">
      <c r="A179" s="314"/>
      <c r="B179" s="315"/>
      <c r="C179" s="315" t="s">
        <v>38</v>
      </c>
      <c r="D179" s="87">
        <f>SUM(D167:D178)</f>
        <v>7210232253.2299986</v>
      </c>
      <c r="E179" s="316"/>
      <c r="F179" s="87"/>
      <c r="G179" s="79"/>
      <c r="H179" s="317"/>
      <c r="I179" s="87">
        <f>SUM(I167:I178)</f>
        <v>7193212338.71</v>
      </c>
      <c r="J179" s="279"/>
      <c r="K179" s="278"/>
      <c r="L179" s="84"/>
      <c r="M179" s="274"/>
      <c r="N179" s="88">
        <f>((I179-D179)/D179)</f>
        <v>-2.3605223690782036E-3</v>
      </c>
      <c r="O179" s="251"/>
      <c r="P179" s="269" t="e">
        <f>((M179-H179)/H179)</f>
        <v>#DIV/0!</v>
      </c>
      <c r="R179" s="166" t="s">
        <v>184</v>
      </c>
    </row>
    <row r="180" spans="1:18" s="141" customFormat="1" ht="12" customHeight="1" thickBot="1">
      <c r="A180" s="318"/>
      <c r="B180" s="319"/>
      <c r="C180" s="319" t="s">
        <v>48</v>
      </c>
      <c r="D180" s="320">
        <f>SUM(D155,D162,D179)</f>
        <v>1512575311386.5037</v>
      </c>
      <c r="E180" s="320"/>
      <c r="F180" s="320"/>
      <c r="G180" s="321"/>
      <c r="H180" s="322"/>
      <c r="I180" s="320">
        <f>SUM(I155,I162,I179)</f>
        <v>1508270958506.3096</v>
      </c>
      <c r="J180" s="280"/>
      <c r="K180" s="280"/>
      <c r="L180" s="281"/>
      <c r="M180" s="282"/>
      <c r="N180" s="247"/>
      <c r="O180" s="252"/>
      <c r="P180" s="248"/>
      <c r="R180" s="167">
        <f>((I179-D179)/D179)</f>
        <v>-2.3605223690782036E-3</v>
      </c>
    </row>
    <row r="181" spans="1:18" ht="12" customHeight="1">
      <c r="A181" s="283"/>
      <c r="B181" s="284"/>
      <c r="C181" s="118"/>
      <c r="D181" s="71"/>
      <c r="E181" s="71"/>
      <c r="F181" s="71"/>
      <c r="G181" s="285"/>
      <c r="H181" s="286"/>
      <c r="I181" s="10"/>
      <c r="J181" s="71"/>
      <c r="K181" s="71"/>
      <c r="L181" s="287"/>
      <c r="M181" s="288"/>
    </row>
    <row r="182" spans="1:18" ht="12" customHeight="1">
      <c r="A182" s="288"/>
      <c r="B182" s="284"/>
      <c r="C182" s="289"/>
      <c r="D182" s="71"/>
      <c r="E182" s="71"/>
      <c r="F182" s="71"/>
      <c r="G182" s="285"/>
      <c r="H182" s="290"/>
      <c r="I182" s="291"/>
      <c r="J182" s="292"/>
      <c r="K182" s="292"/>
      <c r="L182" s="8"/>
      <c r="M182" s="259"/>
      <c r="N182" s="9"/>
      <c r="O182" s="9"/>
    </row>
    <row r="183" spans="1:18" ht="12" customHeight="1">
      <c r="A183" s="288"/>
      <c r="B183" s="293"/>
      <c r="C183" s="293"/>
      <c r="D183" s="294"/>
      <c r="E183" s="295"/>
      <c r="F183" s="295"/>
      <c r="G183" s="287"/>
      <c r="H183" s="296"/>
      <c r="I183" s="297"/>
      <c r="J183" s="287"/>
      <c r="K183" s="287"/>
      <c r="L183" s="287"/>
      <c r="M183" s="288"/>
    </row>
    <row r="184" spans="1:18" ht="12" customHeight="1">
      <c r="A184" s="288"/>
      <c r="B184" s="287"/>
      <c r="C184" s="132"/>
      <c r="D184" s="295"/>
      <c r="E184" s="295"/>
      <c r="F184" s="295"/>
      <c r="G184" s="287"/>
      <c r="H184" s="296"/>
      <c r="I184" s="297"/>
      <c r="J184" s="287"/>
      <c r="K184" s="287"/>
      <c r="L184" s="287"/>
      <c r="M184" s="288"/>
    </row>
    <row r="185" spans="1:18" ht="12" customHeight="1">
      <c r="A185" s="288"/>
      <c r="B185" s="298"/>
      <c r="C185" s="287"/>
      <c r="D185" s="287"/>
      <c r="E185" s="287"/>
      <c r="F185" s="287"/>
      <c r="G185" s="287"/>
      <c r="H185" s="296"/>
      <c r="I185" s="299"/>
      <c r="J185" s="287"/>
      <c r="K185" s="287"/>
      <c r="L185" s="287"/>
      <c r="M185" s="288"/>
    </row>
    <row r="186" spans="1:18" ht="12" customHeight="1">
      <c r="A186" s="288"/>
      <c r="B186" s="287"/>
      <c r="C186" s="298"/>
      <c r="D186" s="287"/>
      <c r="E186" s="287"/>
      <c r="F186" s="287"/>
      <c r="G186" s="287"/>
      <c r="H186" s="296"/>
      <c r="I186" s="299"/>
      <c r="J186" s="287"/>
      <c r="K186" s="287"/>
      <c r="L186" s="287"/>
      <c r="M186" s="288"/>
    </row>
    <row r="187" spans="1:18" ht="12" customHeight="1">
      <c r="A187" s="288"/>
      <c r="B187" s="300"/>
      <c r="C187" s="301"/>
      <c r="D187" s="287"/>
      <c r="E187" s="287"/>
      <c r="F187" s="287"/>
      <c r="G187" s="287"/>
      <c r="H187" s="296"/>
      <c r="I187" s="299"/>
      <c r="J187" s="287"/>
      <c r="K187" s="287"/>
      <c r="L187" s="287"/>
      <c r="M187" s="288"/>
    </row>
    <row r="188" spans="1:18" ht="12" customHeight="1">
      <c r="A188" s="288"/>
      <c r="B188" s="300"/>
      <c r="C188" s="300"/>
      <c r="D188" s="287"/>
      <c r="E188" s="287"/>
      <c r="F188" s="287"/>
      <c r="G188" s="287"/>
      <c r="H188" s="296"/>
      <c r="I188" s="299"/>
      <c r="J188" s="287"/>
      <c r="K188" s="287"/>
      <c r="L188" s="287"/>
      <c r="M188" s="288"/>
    </row>
    <row r="189" spans="1:18" ht="12" customHeight="1">
      <c r="A189" s="288"/>
      <c r="B189" s="300"/>
      <c r="C189" s="300"/>
      <c r="D189" s="287"/>
      <c r="E189" s="287"/>
      <c r="F189" s="287"/>
      <c r="G189" s="287"/>
      <c r="H189" s="296"/>
      <c r="I189" s="299"/>
      <c r="J189" s="287"/>
      <c r="K189" s="287"/>
      <c r="L189" s="287"/>
      <c r="M189" s="288"/>
    </row>
    <row r="190" spans="1:18" ht="12" customHeight="1">
      <c r="A190" s="288"/>
      <c r="B190" s="300"/>
      <c r="C190" s="300"/>
      <c r="D190" s="287"/>
      <c r="E190" s="287"/>
      <c r="F190" s="287"/>
      <c r="G190" s="287"/>
      <c r="H190" s="296"/>
      <c r="I190" s="299"/>
      <c r="J190" s="287"/>
      <c r="K190" s="287"/>
      <c r="L190" s="287"/>
      <c r="M190" s="288"/>
    </row>
    <row r="191" spans="1:18" ht="12" customHeight="1">
      <c r="A191" s="288"/>
      <c r="B191" s="300"/>
      <c r="C191" s="301"/>
      <c r="D191" s="287"/>
      <c r="E191" s="287"/>
      <c r="F191" s="287"/>
      <c r="G191" s="287"/>
      <c r="H191" s="296"/>
      <c r="I191" s="299"/>
      <c r="J191" s="287"/>
      <c r="K191" s="287"/>
      <c r="L191" s="287"/>
      <c r="M191" s="288"/>
    </row>
    <row r="192" spans="1:18" ht="12" customHeight="1">
      <c r="B192" s="300"/>
      <c r="C192" s="300"/>
      <c r="D192" s="287"/>
      <c r="E192" s="287"/>
      <c r="F192" s="287"/>
      <c r="G192" s="287"/>
      <c r="H192" s="296"/>
      <c r="I192" s="299"/>
      <c r="J192" s="287"/>
      <c r="K192" s="287"/>
      <c r="L192" s="287"/>
      <c r="M192" s="288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4:P144"/>
    <mergeCell ref="A145:P145"/>
    <mergeCell ref="A138:P138"/>
    <mergeCell ref="A113:P113"/>
    <mergeCell ref="A106:P106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</mergeCells>
  <pageMargins left="0.44" right="0.49" top="0.17" bottom="0.69" header="0.33" footer="0.55000000000000004"/>
  <pageSetup paperSize="9" scale="98" orientation="landscape" r:id="rId1"/>
  <rowBreaks count="2" manualBreakCount="2">
    <brk id="87" max="40" man="1"/>
    <brk id="1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8"/>
      <c r="F3" s="128"/>
      <c r="G3" s="128"/>
    </row>
    <row r="4" spans="1:7">
      <c r="E4" s="128"/>
      <c r="F4" s="128"/>
      <c r="G4" s="128"/>
    </row>
    <row r="5" spans="1:7">
      <c r="E5" s="128"/>
      <c r="F5" s="128"/>
      <c r="G5" s="128"/>
    </row>
    <row r="6" spans="1:7">
      <c r="E6" s="125" t="s">
        <v>72</v>
      </c>
      <c r="F6" s="126" t="s">
        <v>166</v>
      </c>
      <c r="G6" s="128"/>
    </row>
    <row r="7" spans="1:7">
      <c r="E7" s="229" t="s">
        <v>0</v>
      </c>
      <c r="F7" s="127">
        <f>'NAV Trend'!J2</f>
        <v>15663840381.52</v>
      </c>
      <c r="G7" s="128"/>
    </row>
    <row r="8" spans="1:7">
      <c r="E8" s="229" t="s">
        <v>49</v>
      </c>
      <c r="F8" s="127">
        <f>'NAV Trend'!J3</f>
        <v>618846705047.34998</v>
      </c>
      <c r="G8" s="128"/>
    </row>
    <row r="9" spans="1:7">
      <c r="A9" s="128"/>
      <c r="B9" s="128"/>
      <c r="E9" s="229" t="s">
        <v>215</v>
      </c>
      <c r="F9" s="127">
        <f>'NAV Trend'!J4</f>
        <v>418300153052.87012</v>
      </c>
      <c r="G9" s="128"/>
    </row>
    <row r="10" spans="1:7">
      <c r="A10" s="420"/>
      <c r="B10" s="420"/>
      <c r="E10" s="229" t="s">
        <v>217</v>
      </c>
      <c r="F10" s="127">
        <f>'NAV Trend'!J5</f>
        <v>261629244953.66977</v>
      </c>
      <c r="G10" s="128"/>
    </row>
    <row r="11" spans="1:7">
      <c r="A11" s="121"/>
      <c r="B11" s="121"/>
      <c r="E11" s="229" t="s">
        <v>239</v>
      </c>
      <c r="F11" s="127">
        <f>'NAV Trend'!J6</f>
        <v>50587187904.150002</v>
      </c>
      <c r="G11" s="128"/>
    </row>
    <row r="12" spans="1:7">
      <c r="A12" s="122"/>
      <c r="B12" s="123"/>
      <c r="E12" s="229" t="s">
        <v>68</v>
      </c>
      <c r="F12" s="127">
        <f>'NAV Trend'!J7</f>
        <v>29936543532.98</v>
      </c>
      <c r="G12" s="128"/>
    </row>
    <row r="13" spans="1:7">
      <c r="A13" s="122"/>
      <c r="B13" s="123"/>
      <c r="E13" s="229" t="s">
        <v>74</v>
      </c>
      <c r="F13" s="127">
        <f>'NAV Trend'!J8</f>
        <v>2725121827.4500003</v>
      </c>
      <c r="G13" s="128"/>
    </row>
    <row r="14" spans="1:7">
      <c r="A14" s="122"/>
      <c r="B14" s="123"/>
      <c r="E14" s="229" t="s">
        <v>231</v>
      </c>
      <c r="F14" s="230">
        <f>'NAV Trend'!J9</f>
        <v>18057949258.940002</v>
      </c>
      <c r="G14" s="128"/>
    </row>
    <row r="15" spans="1:7">
      <c r="A15" s="122"/>
      <c r="B15" s="123"/>
      <c r="E15" s="128"/>
      <c r="F15" s="128"/>
      <c r="G15" s="128"/>
    </row>
    <row r="16" spans="1:7">
      <c r="A16" s="122"/>
      <c r="B16" s="123"/>
      <c r="E16" s="128"/>
      <c r="F16" s="128"/>
      <c r="G16" s="128"/>
    </row>
    <row r="17" spans="1:13">
      <c r="A17" s="122"/>
      <c r="B17" s="123"/>
      <c r="E17" s="128"/>
      <c r="F17" s="128"/>
      <c r="G17" s="128"/>
    </row>
    <row r="18" spans="1:13">
      <c r="A18" s="122"/>
      <c r="B18" s="123"/>
      <c r="E18" s="128"/>
      <c r="F18" s="128"/>
      <c r="G18" s="128"/>
    </row>
    <row r="19" spans="1:13">
      <c r="A19" s="122"/>
      <c r="B19" s="123"/>
      <c r="E19" s="128"/>
      <c r="F19" s="128"/>
      <c r="G19" s="128"/>
    </row>
    <row r="24" spans="1:13" s="119" customFormat="1" ht="21.75" customHeight="1"/>
    <row r="25" spans="1:13" ht="30.75" customHeight="1">
      <c r="B25" s="129" t="s">
        <v>168</v>
      </c>
      <c r="M25" s="120"/>
    </row>
    <row r="26" spans="1:13" ht="68.25" customHeight="1">
      <c r="B26" s="421" t="s">
        <v>268</v>
      </c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12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5" t="s">
        <v>72</v>
      </c>
      <c r="C1" s="106">
        <v>44596</v>
      </c>
      <c r="D1" s="106">
        <v>44603</v>
      </c>
      <c r="E1" s="106">
        <v>44610</v>
      </c>
      <c r="F1" s="106">
        <v>44617</v>
      </c>
      <c r="G1" s="106">
        <v>44624</v>
      </c>
      <c r="H1" s="106">
        <v>44631</v>
      </c>
      <c r="I1" s="106">
        <v>44638</v>
      </c>
      <c r="J1" s="106">
        <v>44645</v>
      </c>
    </row>
    <row r="2" spans="2:24" s="137" customFormat="1">
      <c r="B2" s="107" t="s">
        <v>0</v>
      </c>
      <c r="C2" s="108">
        <v>15722956539.190002</v>
      </c>
      <c r="D2" s="108">
        <v>15815157031.400002</v>
      </c>
      <c r="E2" s="108">
        <v>15824329759.222668</v>
      </c>
      <c r="F2" s="108">
        <v>15625860722.169996</v>
      </c>
      <c r="G2" s="108">
        <v>15515964913.440001</v>
      </c>
      <c r="H2" s="108">
        <v>15742938652.880005</v>
      </c>
      <c r="I2" s="108">
        <v>15750311315.689997</v>
      </c>
      <c r="J2" s="108">
        <v>15663840381.52</v>
      </c>
    </row>
    <row r="3" spans="2:24" s="137" customFormat="1">
      <c r="B3" s="107" t="s">
        <v>49</v>
      </c>
      <c r="C3" s="110">
        <v>572246811057.33325</v>
      </c>
      <c r="D3" s="110">
        <v>580741977913.42883</v>
      </c>
      <c r="E3" s="110">
        <v>585596881623.12</v>
      </c>
      <c r="F3" s="110">
        <v>588741407379.93774</v>
      </c>
      <c r="G3" s="110">
        <v>602088322317.36926</v>
      </c>
      <c r="H3" s="110">
        <v>610707740903.56982</v>
      </c>
      <c r="I3" s="110">
        <v>616880768001.80847</v>
      </c>
      <c r="J3" s="110">
        <v>618846705047.34998</v>
      </c>
    </row>
    <row r="4" spans="2:24" s="137" customFormat="1">
      <c r="B4" s="107" t="s">
        <v>215</v>
      </c>
      <c r="C4" s="108">
        <v>383814595579.71356</v>
      </c>
      <c r="D4" s="108">
        <v>392604588648.76532</v>
      </c>
      <c r="E4" s="108">
        <v>399827914459.6499</v>
      </c>
      <c r="F4" s="108">
        <v>405081754283.06</v>
      </c>
      <c r="G4" s="108">
        <v>402769523344.92004</v>
      </c>
      <c r="H4" s="108">
        <v>409918332066.03015</v>
      </c>
      <c r="I4" s="108">
        <v>420561975893.18994</v>
      </c>
      <c r="J4" s="108">
        <v>418300153052.87012</v>
      </c>
    </row>
    <row r="5" spans="2:24" s="137" customFormat="1">
      <c r="B5" s="107" t="s">
        <v>217</v>
      </c>
      <c r="C5" s="110">
        <v>258836797887.96637</v>
      </c>
      <c r="D5" s="110">
        <v>261014600832.0015</v>
      </c>
      <c r="E5" s="110">
        <v>263761818695.84787</v>
      </c>
      <c r="F5" s="110">
        <v>264330908701.9274</v>
      </c>
      <c r="G5" s="110">
        <v>265870425351.5769</v>
      </c>
      <c r="H5" s="110">
        <v>264922325413.63831</v>
      </c>
      <c r="I5" s="110">
        <v>265560571429.29544</v>
      </c>
      <c r="J5" s="110">
        <v>261629244953.66977</v>
      </c>
    </row>
    <row r="6" spans="2:24" s="137" customFormat="1">
      <c r="B6" s="107" t="s">
        <v>240</v>
      </c>
      <c r="C6" s="108">
        <v>49820210094.519997</v>
      </c>
      <c r="D6" s="108">
        <v>49810192200.18</v>
      </c>
      <c r="E6" s="108">
        <v>49846110899.57</v>
      </c>
      <c r="F6" s="108">
        <v>49865481093.529999</v>
      </c>
      <c r="G6" s="108">
        <v>50141442905.93</v>
      </c>
      <c r="H6" s="108">
        <v>50114329840.059998</v>
      </c>
      <c r="I6" s="108">
        <v>50537732107.809998</v>
      </c>
      <c r="J6" s="108">
        <v>50587187904.150002</v>
      </c>
    </row>
    <row r="7" spans="2:24" s="137" customFormat="1">
      <c r="B7" s="107" t="s">
        <v>261</v>
      </c>
      <c r="C7" s="109">
        <v>29716171591.571465</v>
      </c>
      <c r="D7" s="109">
        <v>29750443075.986874</v>
      </c>
      <c r="E7" s="109">
        <v>29760525522.736111</v>
      </c>
      <c r="F7" s="109">
        <v>29840185450.168259</v>
      </c>
      <c r="G7" s="109">
        <v>29795135699.640293</v>
      </c>
      <c r="H7" s="109">
        <v>29969826835.535515</v>
      </c>
      <c r="I7" s="109">
        <v>30011167158.200005</v>
      </c>
      <c r="J7" s="109">
        <v>29936543532.98</v>
      </c>
    </row>
    <row r="8" spans="2:24" s="362" customFormat="1">
      <c r="B8" s="107" t="s">
        <v>74</v>
      </c>
      <c r="C8" s="108">
        <v>2625941324.9900002</v>
      </c>
      <c r="D8" s="108">
        <v>2650494218.77</v>
      </c>
      <c r="E8" s="108">
        <v>2654036382.6100001</v>
      </c>
      <c r="F8" s="108">
        <v>2656447532.9099998</v>
      </c>
      <c r="G8" s="108">
        <v>2651660899.1099997</v>
      </c>
      <c r="H8" s="108">
        <v>2706121776.4899998</v>
      </c>
      <c r="I8" s="108">
        <v>2706374081.4699998</v>
      </c>
      <c r="J8" s="108">
        <v>2725121827.4500003</v>
      </c>
    </row>
    <row r="9" spans="2:24">
      <c r="B9" s="107" t="s">
        <v>231</v>
      </c>
      <c r="C9" s="108">
        <v>18158627229.432835</v>
      </c>
      <c r="D9" s="108">
        <v>18143251869.420002</v>
      </c>
      <c r="E9" s="108">
        <v>18175681193.529999</v>
      </c>
      <c r="F9" s="108">
        <v>18193227118.279999</v>
      </c>
      <c r="G9" s="108">
        <v>18159935796.550465</v>
      </c>
      <c r="H9" s="108">
        <v>18065510874.770004</v>
      </c>
      <c r="I9" s="108">
        <v>18037122973.889999</v>
      </c>
      <c r="J9" s="108">
        <v>18057949258.940002</v>
      </c>
      <c r="K9" s="115"/>
    </row>
    <row r="10" spans="2:24" s="2" customFormat="1">
      <c r="B10" s="111" t="s">
        <v>1</v>
      </c>
      <c r="C10" s="112">
        <f t="shared" ref="C10:I10" si="0">SUM(C2:C9)</f>
        <v>1330942111304.7175</v>
      </c>
      <c r="D10" s="112">
        <f t="shared" si="0"/>
        <v>1350530705789.9524</v>
      </c>
      <c r="E10" s="112">
        <f t="shared" si="0"/>
        <v>1365447298536.2866</v>
      </c>
      <c r="F10" s="112">
        <f t="shared" si="0"/>
        <v>1374335272281.9834</v>
      </c>
      <c r="G10" s="112">
        <f t="shared" si="0"/>
        <v>1386992411228.5371</v>
      </c>
      <c r="H10" s="112">
        <f t="shared" si="0"/>
        <v>1402147126362.9736</v>
      </c>
      <c r="I10" s="112">
        <f t="shared" si="0"/>
        <v>1420046022961.3538</v>
      </c>
      <c r="J10" s="112">
        <f t="shared" ref="J10" si="1">SUM(J2:J9)</f>
        <v>1415746745958.9297</v>
      </c>
      <c r="K10" s="115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7" t="s">
        <v>126</v>
      </c>
      <c r="C12" s="98" t="s">
        <v>125</v>
      </c>
      <c r="D12" s="99">
        <f t="shared" ref="D12:J12" si="2">(C10+D10)/2</f>
        <v>1340736408547.335</v>
      </c>
      <c r="E12" s="100">
        <f t="shared" si="2"/>
        <v>1357989002163.1196</v>
      </c>
      <c r="F12" s="100">
        <f t="shared" si="2"/>
        <v>1369891285409.135</v>
      </c>
      <c r="G12" s="100">
        <f t="shared" si="2"/>
        <v>1380663841755.2603</v>
      </c>
      <c r="H12" s="100">
        <f>(G10+H10)/2</f>
        <v>1394569768795.7554</v>
      </c>
      <c r="I12" s="100">
        <f t="shared" si="2"/>
        <v>1411096574662.1636</v>
      </c>
      <c r="J12" s="100">
        <f t="shared" si="2"/>
        <v>1417896384460.1416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4"/>
      <c r="I14" s="115"/>
      <c r="J14" s="114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5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7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" style="362" customWidth="1"/>
    <col min="3" max="3" width="9.85546875" style="362" customWidth="1"/>
    <col min="4" max="4" width="19.28515625" style="362" customWidth="1"/>
    <col min="5" max="7" width="9.28515625" style="362" customWidth="1"/>
    <col min="8" max="8" width="19.85546875" style="362" customWidth="1"/>
    <col min="9" max="9" width="9.85546875" style="362" customWidth="1"/>
    <col min="10" max="11" width="9.28515625" style="362" customWidth="1"/>
    <col min="12" max="12" width="19.42578125" style="362" customWidth="1"/>
    <col min="13" max="13" width="8.85546875" style="362" customWidth="1"/>
    <col min="14" max="15" width="9.28515625" style="362" customWidth="1"/>
    <col min="16" max="16" width="18.42578125" style="362" customWidth="1"/>
    <col min="17" max="19" width="9.28515625" style="362" customWidth="1"/>
    <col min="20" max="20" width="18.140625" style="362" customWidth="1"/>
    <col min="21" max="23" width="9.28515625" style="362" customWidth="1"/>
    <col min="24" max="24" width="18" style="362" customWidth="1"/>
    <col min="25" max="27" width="9.28515625" style="362" customWidth="1"/>
    <col min="28" max="28" width="16.7109375" style="362" customWidth="1"/>
    <col min="29" max="31" width="9.28515625" style="362" customWidth="1"/>
    <col min="32" max="32" width="16.42578125" style="362" customWidth="1"/>
    <col min="33" max="33" width="9.85546875" style="362" customWidth="1"/>
    <col min="34" max="35" width="9.28515625" style="36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7" customFormat="1" ht="51" customHeight="1" thickBot="1">
      <c r="A1" s="422" t="s">
        <v>79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</row>
    <row r="2" spans="1:49" ht="30.75" customHeight="1">
      <c r="A2" s="235"/>
      <c r="B2" s="425" t="s">
        <v>253</v>
      </c>
      <c r="C2" s="425"/>
      <c r="D2" s="425" t="s">
        <v>254</v>
      </c>
      <c r="E2" s="425"/>
      <c r="F2" s="425" t="s">
        <v>70</v>
      </c>
      <c r="G2" s="425"/>
      <c r="H2" s="425" t="s">
        <v>255</v>
      </c>
      <c r="I2" s="425"/>
      <c r="J2" s="425" t="s">
        <v>70</v>
      </c>
      <c r="K2" s="425"/>
      <c r="L2" s="425" t="s">
        <v>258</v>
      </c>
      <c r="M2" s="425"/>
      <c r="N2" s="425" t="s">
        <v>70</v>
      </c>
      <c r="O2" s="425"/>
      <c r="P2" s="425" t="s">
        <v>259</v>
      </c>
      <c r="Q2" s="425"/>
      <c r="R2" s="425" t="s">
        <v>70</v>
      </c>
      <c r="S2" s="425"/>
      <c r="T2" s="425" t="s">
        <v>260</v>
      </c>
      <c r="U2" s="425"/>
      <c r="V2" s="425" t="s">
        <v>70</v>
      </c>
      <c r="W2" s="425"/>
      <c r="X2" s="425" t="s">
        <v>262</v>
      </c>
      <c r="Y2" s="425"/>
      <c r="Z2" s="425" t="s">
        <v>70</v>
      </c>
      <c r="AA2" s="425"/>
      <c r="AB2" s="425" t="s">
        <v>264</v>
      </c>
      <c r="AC2" s="425"/>
      <c r="AD2" s="425" t="s">
        <v>70</v>
      </c>
      <c r="AE2" s="425"/>
      <c r="AF2" s="425" t="s">
        <v>269</v>
      </c>
      <c r="AG2" s="425"/>
      <c r="AH2" s="425" t="s">
        <v>70</v>
      </c>
      <c r="AI2" s="425"/>
      <c r="AJ2" s="425" t="s">
        <v>87</v>
      </c>
      <c r="AK2" s="425"/>
      <c r="AL2" s="425" t="s">
        <v>88</v>
      </c>
      <c r="AM2" s="425"/>
      <c r="AN2" s="425" t="s">
        <v>78</v>
      </c>
      <c r="AO2" s="426"/>
      <c r="AP2" s="19"/>
      <c r="AQ2" s="427" t="s">
        <v>92</v>
      </c>
      <c r="AR2" s="428"/>
      <c r="AS2" s="19"/>
      <c r="AT2" s="19"/>
    </row>
    <row r="3" spans="1:49" ht="14.25" customHeight="1">
      <c r="A3" s="236" t="s">
        <v>3</v>
      </c>
      <c r="B3" s="224" t="s">
        <v>66</v>
      </c>
      <c r="C3" s="225" t="s">
        <v>4</v>
      </c>
      <c r="D3" s="224" t="s">
        <v>66</v>
      </c>
      <c r="E3" s="225" t="s">
        <v>4</v>
      </c>
      <c r="F3" s="231" t="s">
        <v>66</v>
      </c>
      <c r="G3" s="232" t="s">
        <v>4</v>
      </c>
      <c r="H3" s="224" t="s">
        <v>66</v>
      </c>
      <c r="I3" s="225" t="s">
        <v>4</v>
      </c>
      <c r="J3" s="231" t="s">
        <v>66</v>
      </c>
      <c r="K3" s="232" t="s">
        <v>4</v>
      </c>
      <c r="L3" s="224" t="s">
        <v>66</v>
      </c>
      <c r="M3" s="225" t="s">
        <v>4</v>
      </c>
      <c r="N3" s="231" t="s">
        <v>66</v>
      </c>
      <c r="O3" s="232" t="s">
        <v>4</v>
      </c>
      <c r="P3" s="224" t="s">
        <v>66</v>
      </c>
      <c r="Q3" s="225" t="s">
        <v>4</v>
      </c>
      <c r="R3" s="231" t="s">
        <v>66</v>
      </c>
      <c r="S3" s="232" t="s">
        <v>4</v>
      </c>
      <c r="T3" s="224" t="s">
        <v>66</v>
      </c>
      <c r="U3" s="225" t="s">
        <v>4</v>
      </c>
      <c r="V3" s="231" t="s">
        <v>66</v>
      </c>
      <c r="W3" s="232" t="s">
        <v>4</v>
      </c>
      <c r="X3" s="224" t="s">
        <v>66</v>
      </c>
      <c r="Y3" s="225" t="s">
        <v>4</v>
      </c>
      <c r="Z3" s="231" t="s">
        <v>66</v>
      </c>
      <c r="AA3" s="232" t="s">
        <v>4</v>
      </c>
      <c r="AB3" s="224" t="s">
        <v>66</v>
      </c>
      <c r="AC3" s="225" t="s">
        <v>4</v>
      </c>
      <c r="AD3" s="231" t="s">
        <v>66</v>
      </c>
      <c r="AE3" s="232" t="s">
        <v>4</v>
      </c>
      <c r="AF3" s="224" t="s">
        <v>66</v>
      </c>
      <c r="AG3" s="225" t="s">
        <v>4</v>
      </c>
      <c r="AH3" s="231" t="s">
        <v>66</v>
      </c>
      <c r="AI3" s="232" t="s">
        <v>4</v>
      </c>
      <c r="AJ3" s="231" t="s">
        <v>66</v>
      </c>
      <c r="AK3" s="232" t="s">
        <v>4</v>
      </c>
      <c r="AL3" s="231" t="s">
        <v>66</v>
      </c>
      <c r="AM3" s="232" t="s">
        <v>4</v>
      </c>
      <c r="AN3" s="231" t="s">
        <v>66</v>
      </c>
      <c r="AO3" s="233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7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38" t="s">
        <v>7</v>
      </c>
      <c r="B5" s="82">
        <v>6917680956.9700003</v>
      </c>
      <c r="C5" s="73">
        <v>11134.28</v>
      </c>
      <c r="D5" s="82">
        <v>7085718123.3400002</v>
      </c>
      <c r="E5" s="73">
        <v>11406.43</v>
      </c>
      <c r="F5" s="28">
        <f t="shared" ref="F5:F19" si="0">((D5-B5)/B5)</f>
        <v>2.4290967943627385E-2</v>
      </c>
      <c r="G5" s="28">
        <f t="shared" ref="G5:G19" si="1">((E5-C5)/C5)</f>
        <v>2.4442532431374064E-2</v>
      </c>
      <c r="H5" s="82">
        <v>7116005654.79</v>
      </c>
      <c r="I5" s="73">
        <v>11454.45</v>
      </c>
      <c r="J5" s="28">
        <f t="shared" ref="J5:J19" si="2">((H5-D5)/D5)</f>
        <v>4.2744476879815752E-3</v>
      </c>
      <c r="K5" s="28">
        <f t="shared" ref="K5:K19" si="3">((I5-E5)/E5)</f>
        <v>4.2099061669602523E-3</v>
      </c>
      <c r="L5" s="82">
        <v>7146315638.9499998</v>
      </c>
      <c r="M5" s="73">
        <v>11495.96</v>
      </c>
      <c r="N5" s="28">
        <f t="shared" ref="N5:N19" si="4">((L5-H5)/H5)</f>
        <v>4.2594097911652553E-3</v>
      </c>
      <c r="O5" s="28">
        <f t="shared" ref="O5:O19" si="5">((M5-I5)/I5)</f>
        <v>3.6239190882144841E-3</v>
      </c>
      <c r="P5" s="82">
        <v>6921596638.1599998</v>
      </c>
      <c r="Q5" s="73">
        <v>11408.02</v>
      </c>
      <c r="R5" s="28">
        <f t="shared" ref="R5:R19" si="6">((P5-L5)/L5)</f>
        <v>-3.1445434562839665E-2</v>
      </c>
      <c r="S5" s="28">
        <f t="shared" ref="S5:S19" si="7">((Q5-M5)/M5)</f>
        <v>-7.6496438748915874E-3</v>
      </c>
      <c r="T5" s="82">
        <v>6888168357.6099997</v>
      </c>
      <c r="U5" s="73">
        <v>11363.06</v>
      </c>
      <c r="V5" s="28">
        <f t="shared" ref="V5:V19" si="8">((T5-P5)/P5)</f>
        <v>-4.8295620645826291E-3</v>
      </c>
      <c r="W5" s="28">
        <f t="shared" ref="W5:W19" si="9">((U5-Q5)/Q5)</f>
        <v>-3.9410870598053779E-3</v>
      </c>
      <c r="X5" s="82">
        <v>6941387179.3400002</v>
      </c>
      <c r="Y5" s="73">
        <v>11576.71</v>
      </c>
      <c r="Z5" s="28">
        <f t="shared" ref="Z5:Z19" si="10">((X5-T5)/T5)</f>
        <v>7.7261209318736698E-3</v>
      </c>
      <c r="AA5" s="28">
        <f t="shared" ref="AA5:AA19" si="11">((Y5-U5)/U5)</f>
        <v>1.8802153645232855E-2</v>
      </c>
      <c r="AB5" s="82">
        <v>6984701227.8400002</v>
      </c>
      <c r="AC5" s="73">
        <v>11642.58</v>
      </c>
      <c r="AD5" s="28">
        <f t="shared" ref="AD5:AD19" si="12">((AB5-X5)/X5)</f>
        <v>6.2399701069719583E-3</v>
      </c>
      <c r="AE5" s="28">
        <f t="shared" ref="AE5:AE19" si="13">((AC5-Y5)/Y5)</f>
        <v>5.6898721657535518E-3</v>
      </c>
      <c r="AF5" s="82">
        <v>7021925387.1800003</v>
      </c>
      <c r="AG5" s="73">
        <v>11708.21</v>
      </c>
      <c r="AH5" s="28">
        <f t="shared" ref="AH5:AH19" si="14">((AF5-AB5)/AB5)</f>
        <v>5.3293846258777805E-3</v>
      </c>
      <c r="AI5" s="28">
        <f t="shared" ref="AI5:AI19" si="15">((AG5-AC5)/AC5)</f>
        <v>5.637066698274712E-3</v>
      </c>
      <c r="AJ5" s="29">
        <f>AVERAGE(F5,J5,N5,R5,V5,Z5,AD5,AH5)</f>
        <v>1.9806630575094158E-3</v>
      </c>
      <c r="AK5" s="29">
        <f>AVERAGE(G5,K5,O5,S5,W5,AA5,AE5,AI5)</f>
        <v>6.3518399076391181E-3</v>
      </c>
      <c r="AL5" s="30">
        <f>((AF5-D5)/D5)</f>
        <v>-9.003002243325172E-3</v>
      </c>
      <c r="AM5" s="30">
        <f>((AG5-E5)/E5)</f>
        <v>2.6457007144215922E-2</v>
      </c>
      <c r="AN5" s="31">
        <f>STDEV(F5,J5,N5,R5,V5,Z5,AD5,AH5)</f>
        <v>1.574008951657023E-2</v>
      </c>
      <c r="AO5" s="89">
        <f>STDEV(G5,K5,O5,S5,W5,AA5,AE5,AI5)</f>
        <v>1.0672045566412431E-2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38" t="s">
        <v>50</v>
      </c>
      <c r="B6" s="82">
        <v>891664860.63</v>
      </c>
      <c r="C6" s="73">
        <v>1.82</v>
      </c>
      <c r="D6" s="82">
        <v>906969506.61000001</v>
      </c>
      <c r="E6" s="73">
        <v>1.85</v>
      </c>
      <c r="F6" s="28">
        <f t="shared" si="0"/>
        <v>1.7164123714807626E-2</v>
      </c>
      <c r="G6" s="28">
        <f t="shared" si="1"/>
        <v>1.6483516483516498E-2</v>
      </c>
      <c r="H6" s="82">
        <v>910759146.58000004</v>
      </c>
      <c r="I6" s="73">
        <v>1.86</v>
      </c>
      <c r="J6" s="28">
        <f t="shared" si="2"/>
        <v>4.1783543353785396E-3</v>
      </c>
      <c r="K6" s="28">
        <f t="shared" si="3"/>
        <v>5.40540540540541E-3</v>
      </c>
      <c r="L6" s="82">
        <v>910197095.85000002</v>
      </c>
      <c r="M6" s="73">
        <v>1.85</v>
      </c>
      <c r="N6" s="28">
        <f t="shared" si="4"/>
        <v>-6.1712334387261541E-4</v>
      </c>
      <c r="O6" s="28">
        <f t="shared" si="5"/>
        <v>-5.3763440860215101E-3</v>
      </c>
      <c r="P6" s="82">
        <v>908219454.88999999</v>
      </c>
      <c r="Q6" s="73">
        <v>1.85</v>
      </c>
      <c r="R6" s="28">
        <f t="shared" si="6"/>
        <v>-2.1727612283284547E-3</v>
      </c>
      <c r="S6" s="28">
        <f t="shared" si="7"/>
        <v>0</v>
      </c>
      <c r="T6" s="82">
        <v>900538108.95000005</v>
      </c>
      <c r="U6" s="73">
        <v>1.84</v>
      </c>
      <c r="V6" s="28">
        <f t="shared" si="8"/>
        <v>-8.4575879746269841E-3</v>
      </c>
      <c r="W6" s="28">
        <f t="shared" si="9"/>
        <v>-5.40540540540541E-3</v>
      </c>
      <c r="X6" s="82">
        <v>904297196.47000003</v>
      </c>
      <c r="Y6" s="73">
        <v>1.84</v>
      </c>
      <c r="Z6" s="28">
        <f t="shared" si="10"/>
        <v>4.1742681210714802E-3</v>
      </c>
      <c r="AA6" s="28">
        <f t="shared" si="11"/>
        <v>0</v>
      </c>
      <c r="AB6" s="82">
        <v>902469057.57000005</v>
      </c>
      <c r="AC6" s="73">
        <v>1.84</v>
      </c>
      <c r="AD6" s="28">
        <f t="shared" si="12"/>
        <v>-2.0216129245299772E-3</v>
      </c>
      <c r="AE6" s="28">
        <f t="shared" si="13"/>
        <v>0</v>
      </c>
      <c r="AF6" s="82">
        <v>892171160.88999999</v>
      </c>
      <c r="AG6" s="73">
        <v>1.82</v>
      </c>
      <c r="AH6" s="28">
        <f t="shared" si="14"/>
        <v>-1.1410803055927832E-2</v>
      </c>
      <c r="AI6" s="28">
        <f t="shared" si="15"/>
        <v>-1.0869565217391313E-2</v>
      </c>
      <c r="AJ6" s="29">
        <f t="shared" ref="AJ6:AJ69" si="16">AVERAGE(F6,J6,N6,R6,V6,Z6,AD6,AH6)</f>
        <v>1.0460720549647254E-4</v>
      </c>
      <c r="AK6" s="29">
        <f t="shared" ref="AK6:AK69" si="17">AVERAGE(G6,K6,O6,S6,W6,AA6,AE6,AI6)</f>
        <v>2.9700897512959261E-5</v>
      </c>
      <c r="AL6" s="30">
        <f t="shared" ref="AL6:AL69" si="18">((AF6-D6)/D6)</f>
        <v>-1.6316254970150136E-2</v>
      </c>
      <c r="AM6" s="30">
        <f t="shared" ref="AM6:AM69" si="19">((AG6-E6)/E6)</f>
        <v>-1.6216216216216231E-2</v>
      </c>
      <c r="AN6" s="31">
        <f t="shared" ref="AN6:AN69" si="20">STDEV(F6,J6,N6,R6,V6,Z6,AD6,AH6)</f>
        <v>8.7857728579423151E-3</v>
      </c>
      <c r="AO6" s="89">
        <f t="shared" ref="AO6:AO69" si="21">STDEV(G6,K6,O6,S6,W6,AA6,AE6,AI6)</f>
        <v>8.2565004473172457E-3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38" t="s">
        <v>12</v>
      </c>
      <c r="B7" s="82">
        <v>258844798.43000001</v>
      </c>
      <c r="C7" s="73">
        <v>133.16999999999999</v>
      </c>
      <c r="D7" s="82">
        <v>261401697.34999999</v>
      </c>
      <c r="E7" s="73">
        <v>133.51</v>
      </c>
      <c r="F7" s="28">
        <f t="shared" si="0"/>
        <v>9.8781159038490579E-3</v>
      </c>
      <c r="G7" s="28">
        <f t="shared" si="1"/>
        <v>2.5531275812871023E-3</v>
      </c>
      <c r="H7" s="82">
        <v>261962777.36000001</v>
      </c>
      <c r="I7" s="73">
        <v>132.91999999999999</v>
      </c>
      <c r="J7" s="28">
        <f t="shared" si="2"/>
        <v>2.1464283349651335E-3</v>
      </c>
      <c r="K7" s="28">
        <f t="shared" si="3"/>
        <v>-4.4191446333608228E-3</v>
      </c>
      <c r="L7" s="82">
        <v>261635252.38</v>
      </c>
      <c r="M7" s="73">
        <v>132.74</v>
      </c>
      <c r="N7" s="28">
        <f t="shared" si="4"/>
        <v>-1.2502729712241551E-3</v>
      </c>
      <c r="O7" s="28">
        <f t="shared" si="5"/>
        <v>-1.3541980138427505E-3</v>
      </c>
      <c r="P7" s="82">
        <v>261990514.16</v>
      </c>
      <c r="Q7" s="73">
        <v>133.47999999999999</v>
      </c>
      <c r="R7" s="28">
        <f t="shared" si="6"/>
        <v>1.3578513475088505E-3</v>
      </c>
      <c r="S7" s="28">
        <f t="shared" si="7"/>
        <v>5.5748078951331978E-3</v>
      </c>
      <c r="T7" s="82">
        <v>264461493.69999999</v>
      </c>
      <c r="U7" s="73">
        <v>134.54</v>
      </c>
      <c r="V7" s="28">
        <f t="shared" si="8"/>
        <v>9.4315610926697206E-3</v>
      </c>
      <c r="W7" s="28">
        <f t="shared" si="9"/>
        <v>7.9412646089301944E-3</v>
      </c>
      <c r="X7" s="82">
        <v>259830396.44999999</v>
      </c>
      <c r="Y7" s="73">
        <v>132.25</v>
      </c>
      <c r="Z7" s="28">
        <f t="shared" si="10"/>
        <v>-1.7511423629987612E-2</v>
      </c>
      <c r="AA7" s="28">
        <f t="shared" si="11"/>
        <v>-1.7020960309201666E-2</v>
      </c>
      <c r="AB7" s="82">
        <v>259648319.97999999</v>
      </c>
      <c r="AC7" s="73">
        <v>132.16</v>
      </c>
      <c r="AD7" s="28">
        <f t="shared" si="12"/>
        <v>-7.0075123037052506E-4</v>
      </c>
      <c r="AE7" s="28">
        <f t="shared" si="13"/>
        <v>-6.8052930056713349E-4</v>
      </c>
      <c r="AF7" s="82">
        <v>257498363.06</v>
      </c>
      <c r="AG7" s="73">
        <v>130.97</v>
      </c>
      <c r="AH7" s="28">
        <f t="shared" si="14"/>
        <v>-8.2802650915114427E-3</v>
      </c>
      <c r="AI7" s="28">
        <f t="shared" si="15"/>
        <v>-9.0042372881355762E-3</v>
      </c>
      <c r="AJ7" s="29">
        <f t="shared" si="16"/>
        <v>-6.1609453051262154E-4</v>
      </c>
      <c r="AK7" s="29">
        <f t="shared" si="17"/>
        <v>-2.0512336824696819E-3</v>
      </c>
      <c r="AL7" s="30">
        <f t="shared" si="18"/>
        <v>-1.4932321899860043E-2</v>
      </c>
      <c r="AM7" s="30">
        <f t="shared" si="19"/>
        <v>-1.9024792150400659E-2</v>
      </c>
      <c r="AN7" s="31">
        <f t="shared" si="20"/>
        <v>9.0016890152707311E-3</v>
      </c>
      <c r="AO7" s="89">
        <f t="shared" si="21"/>
        <v>8.1030447611719035E-3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38" t="s">
        <v>14</v>
      </c>
      <c r="B8" s="82">
        <v>625186512.95000005</v>
      </c>
      <c r="C8" s="73">
        <v>18.22</v>
      </c>
      <c r="D8" s="82">
        <v>643831793.36000001</v>
      </c>
      <c r="E8" s="73">
        <v>18.809999999999999</v>
      </c>
      <c r="F8" s="28">
        <f t="shared" si="0"/>
        <v>2.9823548691126585E-2</v>
      </c>
      <c r="G8" s="28">
        <f t="shared" si="1"/>
        <v>3.2381997804610312E-2</v>
      </c>
      <c r="H8" s="82">
        <v>651886372.12</v>
      </c>
      <c r="I8" s="73">
        <v>18.920000000000002</v>
      </c>
      <c r="J8" s="28">
        <f t="shared" si="2"/>
        <v>1.2510377466706206E-2</v>
      </c>
      <c r="K8" s="28">
        <f t="shared" si="3"/>
        <v>5.8479532163744283E-3</v>
      </c>
      <c r="L8" s="82">
        <v>650139428.24000001</v>
      </c>
      <c r="M8" s="73">
        <v>18.77</v>
      </c>
      <c r="N8" s="28">
        <f t="shared" si="4"/>
        <v>-2.6798288086906283E-3</v>
      </c>
      <c r="O8" s="28">
        <f t="shared" si="5"/>
        <v>-7.9281183932347846E-3</v>
      </c>
      <c r="P8" s="82">
        <v>651886372.12</v>
      </c>
      <c r="Q8" s="73">
        <v>18.899999999999999</v>
      </c>
      <c r="R8" s="28">
        <f t="shared" si="6"/>
        <v>2.6870295879903288E-3</v>
      </c>
      <c r="S8" s="28">
        <f t="shared" si="7"/>
        <v>6.9259456579647844E-3</v>
      </c>
      <c r="T8" s="82">
        <v>649975014.94000006</v>
      </c>
      <c r="U8" s="73">
        <v>18.989999999999998</v>
      </c>
      <c r="V8" s="28">
        <f t="shared" si="8"/>
        <v>-2.932040401126997E-3</v>
      </c>
      <c r="W8" s="28">
        <f t="shared" si="9"/>
        <v>4.7619047619047545E-3</v>
      </c>
      <c r="X8" s="82">
        <v>653012567.37</v>
      </c>
      <c r="Y8" s="73">
        <v>18.989999999999998</v>
      </c>
      <c r="Z8" s="28">
        <f t="shared" si="10"/>
        <v>4.6733372209397115E-3</v>
      </c>
      <c r="AA8" s="28">
        <f t="shared" si="11"/>
        <v>0</v>
      </c>
      <c r="AB8" s="82">
        <v>645613567.46000004</v>
      </c>
      <c r="AC8" s="73">
        <v>18.670000000000002</v>
      </c>
      <c r="AD8" s="28">
        <f t="shared" si="12"/>
        <v>-1.1330562809532665E-2</v>
      </c>
      <c r="AE8" s="28">
        <f t="shared" si="13"/>
        <v>-1.685097419694559E-2</v>
      </c>
      <c r="AF8" s="82">
        <v>637642744.95000005</v>
      </c>
      <c r="AG8" s="73">
        <v>18.43</v>
      </c>
      <c r="AH8" s="28">
        <f t="shared" si="14"/>
        <v>-1.2346119895464922E-2</v>
      </c>
      <c r="AI8" s="28">
        <f t="shared" si="15"/>
        <v>-1.285484734868784E-2</v>
      </c>
      <c r="AJ8" s="29">
        <f t="shared" si="16"/>
        <v>2.5507176314934522E-3</v>
      </c>
      <c r="AK8" s="29">
        <f t="shared" si="17"/>
        <v>1.5354826877482578E-3</v>
      </c>
      <c r="AL8" s="30">
        <f t="shared" si="18"/>
        <v>-9.6128343984083833E-3</v>
      </c>
      <c r="AM8" s="30">
        <f t="shared" si="19"/>
        <v>-2.0202020202020152E-2</v>
      </c>
      <c r="AN8" s="31">
        <f t="shared" si="20"/>
        <v>1.3729796583685221E-2</v>
      </c>
      <c r="AO8" s="89">
        <f t="shared" si="21"/>
        <v>1.5337315071343238E-2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3" customFormat="1">
      <c r="A9" s="238" t="s">
        <v>18</v>
      </c>
      <c r="B9" s="82">
        <v>361868019.76999998</v>
      </c>
      <c r="C9" s="73">
        <v>173.81399999999999</v>
      </c>
      <c r="D9" s="82">
        <v>364097705.42000002</v>
      </c>
      <c r="E9" s="73">
        <v>176.5307</v>
      </c>
      <c r="F9" s="28">
        <f t="shared" si="0"/>
        <v>6.1615990587319753E-3</v>
      </c>
      <c r="G9" s="28">
        <f t="shared" si="1"/>
        <v>1.5629926242995404E-2</v>
      </c>
      <c r="H9" s="82">
        <v>370303617.52999997</v>
      </c>
      <c r="I9" s="73">
        <v>179.54929999999999</v>
      </c>
      <c r="J9" s="28">
        <f t="shared" si="2"/>
        <v>1.7044633947476292E-2</v>
      </c>
      <c r="K9" s="28">
        <f t="shared" si="3"/>
        <v>1.7099575314661938E-2</v>
      </c>
      <c r="L9" s="82">
        <v>361729395.87</v>
      </c>
      <c r="M9" s="73">
        <v>179.54929999999999</v>
      </c>
      <c r="N9" s="28">
        <f t="shared" si="4"/>
        <v>-2.3154571692255557E-2</v>
      </c>
      <c r="O9" s="28">
        <f t="shared" si="5"/>
        <v>0</v>
      </c>
      <c r="P9" s="82">
        <v>372762110.63</v>
      </c>
      <c r="Q9" s="73">
        <v>179.54929999999999</v>
      </c>
      <c r="R9" s="28">
        <f t="shared" si="6"/>
        <v>3.049991205018068E-2</v>
      </c>
      <c r="S9" s="28">
        <f t="shared" si="7"/>
        <v>0</v>
      </c>
      <c r="T9" s="82">
        <v>370190821.92000002</v>
      </c>
      <c r="U9" s="73">
        <v>178.43129999999999</v>
      </c>
      <c r="V9" s="28">
        <f t="shared" si="8"/>
        <v>-6.8979347328361239E-3</v>
      </c>
      <c r="W9" s="28">
        <f t="shared" si="9"/>
        <v>-6.2267020812667891E-3</v>
      </c>
      <c r="X9" s="82">
        <v>373350298.54000002</v>
      </c>
      <c r="Y9" s="73">
        <v>180.01070000000001</v>
      </c>
      <c r="Z9" s="28">
        <f t="shared" si="10"/>
        <v>8.5347243446321375E-3</v>
      </c>
      <c r="AA9" s="28">
        <f t="shared" si="11"/>
        <v>8.8515860165790487E-3</v>
      </c>
      <c r="AB9" s="82">
        <v>371821996.31</v>
      </c>
      <c r="AC9" s="73">
        <v>179.37260000000001</v>
      </c>
      <c r="AD9" s="28">
        <f t="shared" si="12"/>
        <v>-4.0934806694316326E-3</v>
      </c>
      <c r="AE9" s="28">
        <f t="shared" si="13"/>
        <v>-3.5447892819705077E-3</v>
      </c>
      <c r="AF9" s="82">
        <v>370465405.98000002</v>
      </c>
      <c r="AG9" s="73">
        <v>178.81569999999999</v>
      </c>
      <c r="AH9" s="28">
        <f t="shared" si="14"/>
        <v>-3.6484940198883505E-3</v>
      </c>
      <c r="AI9" s="28">
        <f t="shared" si="15"/>
        <v>-3.104710529924933E-3</v>
      </c>
      <c r="AJ9" s="29">
        <f t="shared" si="16"/>
        <v>3.0557985358261779E-3</v>
      </c>
      <c r="AK9" s="29">
        <f t="shared" si="17"/>
        <v>3.5881107101342702E-3</v>
      </c>
      <c r="AL9" s="30">
        <f t="shared" si="18"/>
        <v>1.7488988436921423E-2</v>
      </c>
      <c r="AM9" s="30">
        <f t="shared" si="19"/>
        <v>1.2943924201286216E-2</v>
      </c>
      <c r="AN9" s="31">
        <f t="shared" si="20"/>
        <v>1.6347352572789544E-2</v>
      </c>
      <c r="AO9" s="89">
        <f t="shared" si="21"/>
        <v>9.0476588519097026E-3</v>
      </c>
      <c r="AP9" s="35"/>
      <c r="AQ9" s="38"/>
      <c r="AR9" s="39"/>
      <c r="AS9" s="34"/>
      <c r="AT9" s="34"/>
    </row>
    <row r="10" spans="1:49">
      <c r="A10" s="238" t="s">
        <v>84</v>
      </c>
      <c r="B10" s="73">
        <v>1733127504.3599999</v>
      </c>
      <c r="C10" s="73">
        <v>0.95669999999999999</v>
      </c>
      <c r="D10" s="73">
        <v>1800487478.2</v>
      </c>
      <c r="E10" s="73">
        <v>0.99399999999999999</v>
      </c>
      <c r="F10" s="28">
        <f t="shared" si="0"/>
        <v>3.8866138625429342E-2</v>
      </c>
      <c r="G10" s="28">
        <f t="shared" si="1"/>
        <v>3.8988188564858368E-2</v>
      </c>
      <c r="H10" s="73">
        <v>1799156945</v>
      </c>
      <c r="I10" s="73">
        <v>0.99319999999999997</v>
      </c>
      <c r="J10" s="28">
        <f t="shared" si="2"/>
        <v>-7.3898497829611158E-4</v>
      </c>
      <c r="K10" s="28">
        <f t="shared" si="3"/>
        <v>-8.0482897384308142E-4</v>
      </c>
      <c r="L10" s="73">
        <v>1799333285.97</v>
      </c>
      <c r="M10" s="73">
        <v>0.99329999999999996</v>
      </c>
      <c r="N10" s="28">
        <f t="shared" si="4"/>
        <v>9.8013111357568984E-5</v>
      </c>
      <c r="O10" s="28">
        <f t="shared" si="5"/>
        <v>1.0068465565846657E-4</v>
      </c>
      <c r="P10" s="73">
        <v>1797956144.97</v>
      </c>
      <c r="Q10" s="73">
        <v>0.99270000000000003</v>
      </c>
      <c r="R10" s="28">
        <f t="shared" si="6"/>
        <v>-7.6536182081331249E-4</v>
      </c>
      <c r="S10" s="28">
        <f t="shared" si="7"/>
        <v>-6.0404711567495618E-4</v>
      </c>
      <c r="T10" s="73">
        <v>1779968874.6900001</v>
      </c>
      <c r="U10" s="73">
        <v>0.98850000000000005</v>
      </c>
      <c r="V10" s="28">
        <f t="shared" si="8"/>
        <v>-1.0004287551908058E-2</v>
      </c>
      <c r="W10" s="28">
        <f t="shared" si="9"/>
        <v>-4.2308854638863514E-3</v>
      </c>
      <c r="X10" s="73">
        <v>1863683590.8499999</v>
      </c>
      <c r="Y10" s="73">
        <v>1.0057</v>
      </c>
      <c r="Z10" s="28">
        <f t="shared" si="10"/>
        <v>4.7031561815697273E-2</v>
      </c>
      <c r="AA10" s="28">
        <f t="shared" si="11"/>
        <v>1.740010116337885E-2</v>
      </c>
      <c r="AB10" s="73">
        <v>1871205918.8499999</v>
      </c>
      <c r="AC10" s="73">
        <v>1.0094000000000001</v>
      </c>
      <c r="AD10" s="28">
        <f t="shared" si="12"/>
        <v>4.0362688371201319E-3</v>
      </c>
      <c r="AE10" s="28">
        <f t="shared" si="13"/>
        <v>3.6790295316695204E-3</v>
      </c>
      <c r="AF10" s="73">
        <v>1863565110.46</v>
      </c>
      <c r="AG10" s="73">
        <v>1.0024999999999999</v>
      </c>
      <c r="AH10" s="28">
        <f t="shared" si="14"/>
        <v>-4.0833605286454688E-3</v>
      </c>
      <c r="AI10" s="28">
        <f t="shared" si="15"/>
        <v>-6.8357440063405266E-3</v>
      </c>
      <c r="AJ10" s="29">
        <f t="shared" si="16"/>
        <v>9.3049984387426708E-3</v>
      </c>
      <c r="AK10" s="29">
        <f t="shared" si="17"/>
        <v>5.9615622944775362E-3</v>
      </c>
      <c r="AL10" s="30">
        <f t="shared" si="18"/>
        <v>3.5033641179810115E-2</v>
      </c>
      <c r="AM10" s="30">
        <f t="shared" si="19"/>
        <v>8.5513078470824469E-3</v>
      </c>
      <c r="AN10" s="31">
        <f t="shared" si="20"/>
        <v>2.1260537299195525E-2</v>
      </c>
      <c r="AO10" s="89">
        <f t="shared" si="21"/>
        <v>1.5202003506849729E-2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38" t="s">
        <v>15</v>
      </c>
      <c r="B11" s="73">
        <v>2291571546.1399999</v>
      </c>
      <c r="C11" s="73">
        <v>21.1646</v>
      </c>
      <c r="D11" s="73">
        <v>2335996478.5700002</v>
      </c>
      <c r="E11" s="73">
        <v>21.567699999999999</v>
      </c>
      <c r="F11" s="28">
        <f t="shared" si="0"/>
        <v>1.9386229727293983E-2</v>
      </c>
      <c r="G11" s="28">
        <f t="shared" si="1"/>
        <v>1.904595409315548E-2</v>
      </c>
      <c r="H11" s="73">
        <v>2342354993.4400001</v>
      </c>
      <c r="I11" s="73">
        <v>21.680099999999999</v>
      </c>
      <c r="J11" s="28">
        <f t="shared" si="2"/>
        <v>2.7219710852870393E-3</v>
      </c>
      <c r="K11" s="28">
        <f t="shared" si="3"/>
        <v>5.2114968216361015E-3</v>
      </c>
      <c r="L11" s="73">
        <v>2336867457.23</v>
      </c>
      <c r="M11" s="73">
        <v>21.636399999999998</v>
      </c>
      <c r="N11" s="28">
        <f t="shared" si="4"/>
        <v>-2.342743190237361E-3</v>
      </c>
      <c r="O11" s="28">
        <f t="shared" si="5"/>
        <v>-2.0156733594402787E-3</v>
      </c>
      <c r="P11" s="73">
        <v>2343126715.77</v>
      </c>
      <c r="Q11" s="73">
        <v>21.7026</v>
      </c>
      <c r="R11" s="28">
        <f t="shared" si="6"/>
        <v>2.6784824790274404E-3</v>
      </c>
      <c r="S11" s="28">
        <f t="shared" si="7"/>
        <v>3.0596587232627442E-3</v>
      </c>
      <c r="T11" s="73">
        <v>2341611415.1700001</v>
      </c>
      <c r="U11" s="73">
        <v>21.711200000000002</v>
      </c>
      <c r="V11" s="28">
        <f t="shared" si="8"/>
        <v>-6.4670023597163649E-4</v>
      </c>
      <c r="W11" s="28">
        <f t="shared" si="9"/>
        <v>3.962658851935378E-4</v>
      </c>
      <c r="X11" s="73">
        <v>2407556045.4200001</v>
      </c>
      <c r="Y11" s="73">
        <v>22.321300000000001</v>
      </c>
      <c r="Z11" s="28">
        <f t="shared" si="10"/>
        <v>2.8162072418498371E-2</v>
      </c>
      <c r="AA11" s="28">
        <f t="shared" si="11"/>
        <v>2.8100703784221928E-2</v>
      </c>
      <c r="AB11" s="73">
        <v>2392242030.1599998</v>
      </c>
      <c r="AC11" s="73">
        <v>22.2575</v>
      </c>
      <c r="AD11" s="28">
        <f t="shared" si="12"/>
        <v>-6.3608136097735935E-3</v>
      </c>
      <c r="AE11" s="28">
        <f t="shared" si="13"/>
        <v>-2.8582564635572533E-3</v>
      </c>
      <c r="AF11" s="73">
        <v>2306710596.8299999</v>
      </c>
      <c r="AG11" s="73">
        <v>21.467199999999998</v>
      </c>
      <c r="AH11" s="28">
        <f t="shared" si="14"/>
        <v>-3.5753670511457128E-2</v>
      </c>
      <c r="AI11" s="28">
        <f t="shared" si="15"/>
        <v>-3.5507132427271798E-2</v>
      </c>
      <c r="AJ11" s="29">
        <f t="shared" si="16"/>
        <v>9.8060352033338925E-4</v>
      </c>
      <c r="AK11" s="29">
        <f t="shared" si="17"/>
        <v>1.9291271321500575E-3</v>
      </c>
      <c r="AL11" s="30">
        <f t="shared" si="18"/>
        <v>-1.2536783342211135E-2</v>
      </c>
      <c r="AM11" s="30">
        <f t="shared" si="19"/>
        <v>-4.659745823615882E-3</v>
      </c>
      <c r="AN11" s="31">
        <f t="shared" si="20"/>
        <v>1.8900153160686165E-2</v>
      </c>
      <c r="AO11" s="89">
        <f t="shared" si="21"/>
        <v>1.8640558422578595E-2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38" t="s">
        <v>59</v>
      </c>
      <c r="B12" s="73">
        <v>349531201.38999999</v>
      </c>
      <c r="C12" s="73">
        <v>152.02000000000001</v>
      </c>
      <c r="D12" s="73">
        <v>354848494.83999997</v>
      </c>
      <c r="E12" s="73">
        <v>154.37</v>
      </c>
      <c r="F12" s="28">
        <f t="shared" si="0"/>
        <v>1.5212643188517689E-2</v>
      </c>
      <c r="G12" s="28">
        <f t="shared" si="1"/>
        <v>1.5458492303644218E-2</v>
      </c>
      <c r="H12" s="73">
        <v>377282852.92000002</v>
      </c>
      <c r="I12" s="73">
        <v>159.27000000000001</v>
      </c>
      <c r="J12" s="28">
        <f t="shared" si="2"/>
        <v>6.3222356600711016E-2</v>
      </c>
      <c r="K12" s="28">
        <f t="shared" si="3"/>
        <v>3.1741918766599764E-2</v>
      </c>
      <c r="L12" s="73">
        <v>370423654.23000002</v>
      </c>
      <c r="M12" s="73">
        <v>156.05000000000001</v>
      </c>
      <c r="N12" s="28">
        <f t="shared" si="4"/>
        <v>-1.818052062772765E-2</v>
      </c>
      <c r="O12" s="28">
        <f t="shared" si="5"/>
        <v>-2.021724116280529E-2</v>
      </c>
      <c r="P12" s="73">
        <v>378879317.81</v>
      </c>
      <c r="Q12" s="73">
        <v>157.5</v>
      </c>
      <c r="R12" s="28">
        <f t="shared" si="6"/>
        <v>2.2827007626110646E-2</v>
      </c>
      <c r="S12" s="28">
        <f t="shared" si="7"/>
        <v>9.29189362383844E-3</v>
      </c>
      <c r="T12" s="73">
        <v>376824553.88</v>
      </c>
      <c r="U12" s="73">
        <v>156.21</v>
      </c>
      <c r="V12" s="28">
        <f t="shared" si="8"/>
        <v>-5.4232676037239596E-3</v>
      </c>
      <c r="W12" s="28">
        <f t="shared" si="9"/>
        <v>-8.1904761904761404E-3</v>
      </c>
      <c r="X12" s="73">
        <v>385435786.94999999</v>
      </c>
      <c r="Y12" s="73">
        <v>159.78</v>
      </c>
      <c r="Z12" s="28">
        <f t="shared" si="10"/>
        <v>2.2852101810600815E-2</v>
      </c>
      <c r="AA12" s="28">
        <f t="shared" si="11"/>
        <v>2.2853850585749909E-2</v>
      </c>
      <c r="AB12" s="73">
        <v>386305647.88</v>
      </c>
      <c r="AC12" s="73">
        <v>160.18</v>
      </c>
      <c r="AD12" s="28">
        <f t="shared" si="12"/>
        <v>2.2568245073539277E-3</v>
      </c>
      <c r="AE12" s="28">
        <f t="shared" si="13"/>
        <v>2.5034422330705076E-3</v>
      </c>
      <c r="AF12" s="73">
        <v>387126425.38999999</v>
      </c>
      <c r="AG12" s="73">
        <v>159.54</v>
      </c>
      <c r="AH12" s="28">
        <f t="shared" si="14"/>
        <v>2.1246842092636259E-3</v>
      </c>
      <c r="AI12" s="28">
        <f t="shared" si="15"/>
        <v>-3.9955050568111798E-3</v>
      </c>
      <c r="AJ12" s="29">
        <f t="shared" si="16"/>
        <v>1.3111478713888264E-2</v>
      </c>
      <c r="AK12" s="29">
        <f t="shared" si="17"/>
        <v>6.1807968878512783E-3</v>
      </c>
      <c r="AL12" s="30">
        <f t="shared" si="18"/>
        <v>9.0962568587346054E-2</v>
      </c>
      <c r="AM12" s="30">
        <f t="shared" si="19"/>
        <v>3.3490963270065344E-2</v>
      </c>
      <c r="AN12" s="31">
        <f t="shared" si="20"/>
        <v>2.4686738575247124E-2</v>
      </c>
      <c r="AO12" s="89">
        <f t="shared" si="21"/>
        <v>1.7102991333113507E-2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4"/>
      <c r="AV12" s="95"/>
      <c r="AW12" s="104"/>
    </row>
    <row r="13" spans="1:49" ht="12.75" customHeight="1">
      <c r="A13" s="238" t="s">
        <v>60</v>
      </c>
      <c r="B13" s="73">
        <v>250828581.97</v>
      </c>
      <c r="C13" s="73">
        <v>12.170999999999999</v>
      </c>
      <c r="D13" s="73">
        <v>258744980.69999999</v>
      </c>
      <c r="E13" s="73">
        <v>12.6008</v>
      </c>
      <c r="F13" s="28">
        <f t="shared" si="0"/>
        <v>3.1560991446129609E-2</v>
      </c>
      <c r="G13" s="28">
        <f t="shared" si="1"/>
        <v>3.5313450004108141E-2</v>
      </c>
      <c r="H13" s="73">
        <v>259629035.16</v>
      </c>
      <c r="I13" s="73">
        <v>12.623799999999999</v>
      </c>
      <c r="J13" s="28">
        <f t="shared" si="2"/>
        <v>3.4167018722771631E-3</v>
      </c>
      <c r="K13" s="28">
        <f t="shared" si="3"/>
        <v>1.8252809345438137E-3</v>
      </c>
      <c r="L13" s="73">
        <v>258102984.31999999</v>
      </c>
      <c r="M13" s="73">
        <v>12.5502</v>
      </c>
      <c r="N13" s="28">
        <f t="shared" si="4"/>
        <v>-5.8778126994138138E-3</v>
      </c>
      <c r="O13" s="28">
        <f t="shared" si="5"/>
        <v>-5.8302571333512096E-3</v>
      </c>
      <c r="P13" s="73">
        <v>259677139.06999999</v>
      </c>
      <c r="Q13" s="73">
        <v>12.5906</v>
      </c>
      <c r="R13" s="28">
        <f t="shared" si="6"/>
        <v>6.098940522316236E-3</v>
      </c>
      <c r="S13" s="28">
        <f t="shared" si="7"/>
        <v>3.2190722060206206E-3</v>
      </c>
      <c r="T13" s="73">
        <v>261546061.62</v>
      </c>
      <c r="U13" s="73">
        <v>12.6968</v>
      </c>
      <c r="V13" s="28">
        <f t="shared" si="8"/>
        <v>7.1971008179361334E-3</v>
      </c>
      <c r="W13" s="28">
        <f t="shared" si="9"/>
        <v>8.4348641049671498E-3</v>
      </c>
      <c r="X13" s="73">
        <v>264246107.06999999</v>
      </c>
      <c r="Y13" s="73">
        <v>12.809200000000001</v>
      </c>
      <c r="Z13" s="28">
        <f t="shared" si="10"/>
        <v>1.0323403202006082E-2</v>
      </c>
      <c r="AA13" s="28">
        <f t="shared" si="11"/>
        <v>8.8526242832840524E-3</v>
      </c>
      <c r="AB13" s="73">
        <v>258543326.65000001</v>
      </c>
      <c r="AC13" s="73">
        <v>12.6839</v>
      </c>
      <c r="AD13" s="28">
        <f t="shared" si="12"/>
        <v>-2.1581322363584697E-2</v>
      </c>
      <c r="AE13" s="28">
        <f t="shared" si="13"/>
        <v>-9.7820316647410505E-3</v>
      </c>
      <c r="AF13" s="73">
        <v>253864944.66</v>
      </c>
      <c r="AG13" s="73">
        <v>12.459300000000001</v>
      </c>
      <c r="AH13" s="28">
        <f t="shared" si="14"/>
        <v>-1.8095156624689503E-2</v>
      </c>
      <c r="AI13" s="28">
        <f t="shared" si="15"/>
        <v>-1.7707487444713284E-2</v>
      </c>
      <c r="AJ13" s="29">
        <f t="shared" si="16"/>
        <v>1.6303557716221507E-3</v>
      </c>
      <c r="AK13" s="29">
        <f t="shared" si="17"/>
        <v>3.0406894112647788E-3</v>
      </c>
      <c r="AL13" s="30">
        <f t="shared" si="18"/>
        <v>-1.8860408525791326E-2</v>
      </c>
      <c r="AM13" s="30">
        <f t="shared" si="19"/>
        <v>-1.1229445749476133E-2</v>
      </c>
      <c r="AN13" s="31">
        <f t="shared" si="20"/>
        <v>1.6944490857427327E-2</v>
      </c>
      <c r="AO13" s="89">
        <f t="shared" si="21"/>
        <v>1.5944181801746133E-2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39" t="s">
        <v>75</v>
      </c>
      <c r="B14" s="82">
        <v>364067809.61000001</v>
      </c>
      <c r="C14" s="73">
        <v>2941.04</v>
      </c>
      <c r="D14" s="82">
        <v>370398892.50999999</v>
      </c>
      <c r="E14" s="73">
        <v>2992.35</v>
      </c>
      <c r="F14" s="28">
        <f t="shared" si="0"/>
        <v>1.7389845333433945E-2</v>
      </c>
      <c r="G14" s="28">
        <f t="shared" si="1"/>
        <v>1.7446209504120971E-2</v>
      </c>
      <c r="H14" s="82">
        <v>378896763.06999999</v>
      </c>
      <c r="I14" s="73">
        <v>3061.05</v>
      </c>
      <c r="J14" s="28">
        <f t="shared" si="2"/>
        <v>2.2942483716445177E-2</v>
      </c>
      <c r="K14" s="28">
        <f t="shared" si="3"/>
        <v>2.2958544287934323E-2</v>
      </c>
      <c r="L14" s="82">
        <v>379100808.14999998</v>
      </c>
      <c r="M14" s="73">
        <v>3061.58</v>
      </c>
      <c r="N14" s="28">
        <f t="shared" si="4"/>
        <v>5.3852420998985046E-4</v>
      </c>
      <c r="O14" s="28">
        <f t="shared" si="5"/>
        <v>1.7314320249579238E-4</v>
      </c>
      <c r="P14" s="82">
        <v>379100808.14999998</v>
      </c>
      <c r="Q14" s="73">
        <v>3050.39</v>
      </c>
      <c r="R14" s="28">
        <f t="shared" si="6"/>
        <v>0</v>
      </c>
      <c r="S14" s="28">
        <f t="shared" si="7"/>
        <v>-3.6549755355078277E-3</v>
      </c>
      <c r="T14" s="82">
        <v>345227525.94</v>
      </c>
      <c r="U14" s="73">
        <v>3032.49</v>
      </c>
      <c r="V14" s="28">
        <f t="shared" si="8"/>
        <v>-8.935164864274632E-2</v>
      </c>
      <c r="W14" s="28">
        <f t="shared" si="9"/>
        <v>-5.8681021115333095E-3</v>
      </c>
      <c r="X14" s="82">
        <v>348304679.17000002</v>
      </c>
      <c r="Y14" s="73">
        <v>3059.61</v>
      </c>
      <c r="Z14" s="28">
        <f t="shared" si="10"/>
        <v>8.9134063734385514E-3</v>
      </c>
      <c r="AA14" s="28">
        <f t="shared" si="11"/>
        <v>8.9431457317255287E-3</v>
      </c>
      <c r="AB14" s="82">
        <v>344853094.94</v>
      </c>
      <c r="AC14" s="73">
        <v>3065.05</v>
      </c>
      <c r="AD14" s="28">
        <f t="shared" si="12"/>
        <v>-9.9096694257023599E-3</v>
      </c>
      <c r="AE14" s="28">
        <f t="shared" si="13"/>
        <v>1.7780043861799558E-3</v>
      </c>
      <c r="AF14" s="82">
        <v>348832404.11000001</v>
      </c>
      <c r="AG14" s="73">
        <v>3100.4</v>
      </c>
      <c r="AH14" s="28">
        <f t="shared" si="14"/>
        <v>1.1539142981136258E-2</v>
      </c>
      <c r="AI14" s="28">
        <f t="shared" si="15"/>
        <v>1.1533253943655048E-2</v>
      </c>
      <c r="AJ14" s="29">
        <f t="shared" si="16"/>
        <v>-4.7422394317506123E-3</v>
      </c>
      <c r="AK14" s="29">
        <f t="shared" si="17"/>
        <v>6.6636529261338102E-3</v>
      </c>
      <c r="AL14" s="30">
        <f t="shared" si="18"/>
        <v>-5.8225034783055477E-2</v>
      </c>
      <c r="AM14" s="30">
        <f t="shared" si="19"/>
        <v>3.6108743963774351E-2</v>
      </c>
      <c r="AN14" s="31">
        <f t="shared" si="20"/>
        <v>3.5744455927200595E-2</v>
      </c>
      <c r="AO14" s="89">
        <f t="shared" si="21"/>
        <v>1.0283213562146891E-2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3" customFormat="1" ht="12.75" customHeight="1">
      <c r="A15" s="238" t="s">
        <v>90</v>
      </c>
      <c r="B15" s="82">
        <v>250828581.97</v>
      </c>
      <c r="C15" s="73">
        <v>136.74</v>
      </c>
      <c r="D15" s="82">
        <v>243495453.65000001</v>
      </c>
      <c r="E15" s="73">
        <v>141.47788598311701</v>
      </c>
      <c r="F15" s="28">
        <f t="shared" si="0"/>
        <v>-2.9235616859952036E-2</v>
      </c>
      <c r="G15" s="28">
        <f t="shared" si="1"/>
        <v>3.4648866338430569E-2</v>
      </c>
      <c r="H15" s="82">
        <v>243527031.22</v>
      </c>
      <c r="I15" s="73">
        <v>141.00530056049777</v>
      </c>
      <c r="J15" s="28">
        <f t="shared" si="2"/>
        <v>1.2968443363785509E-4</v>
      </c>
      <c r="K15" s="28">
        <f t="shared" si="3"/>
        <v>-3.3403483472719377E-3</v>
      </c>
      <c r="L15" s="82">
        <v>243804964.72267002</v>
      </c>
      <c r="M15" s="73">
        <v>141.76417234317449</v>
      </c>
      <c r="N15" s="28">
        <f t="shared" si="4"/>
        <v>1.1412839933113519E-3</v>
      </c>
      <c r="O15" s="28">
        <f t="shared" si="5"/>
        <v>5.3818670621614672E-3</v>
      </c>
      <c r="P15" s="82">
        <v>246454657.71000001</v>
      </c>
      <c r="Q15" s="73">
        <v>143.46213304096946</v>
      </c>
      <c r="R15" s="28">
        <f t="shared" si="6"/>
        <v>1.0868084619786292E-2</v>
      </c>
      <c r="S15" s="28">
        <f t="shared" si="7"/>
        <v>1.1977361202974782E-2</v>
      </c>
      <c r="T15" s="82">
        <v>249144694.72999999</v>
      </c>
      <c r="U15" s="73">
        <v>144.39027285616589</v>
      </c>
      <c r="V15" s="28">
        <f t="shared" si="8"/>
        <v>1.0914936828523292E-2</v>
      </c>
      <c r="W15" s="28">
        <f t="shared" si="9"/>
        <v>6.4695804775980557E-3</v>
      </c>
      <c r="X15" s="82">
        <v>252560656.16999999</v>
      </c>
      <c r="Y15" s="73">
        <v>144.21145810998834</v>
      </c>
      <c r="Z15" s="28">
        <f t="shared" si="10"/>
        <v>1.3710753278137835E-2</v>
      </c>
      <c r="AA15" s="28">
        <f t="shared" si="11"/>
        <v>-1.238412689722367E-3</v>
      </c>
      <c r="AB15" s="82">
        <v>251685107.75999999</v>
      </c>
      <c r="AC15" s="73">
        <v>144.13219657929599</v>
      </c>
      <c r="AD15" s="28">
        <f t="shared" si="12"/>
        <v>-3.4666856796992953E-3</v>
      </c>
      <c r="AE15" s="28">
        <f t="shared" si="13"/>
        <v>-5.4962020168950517E-4</v>
      </c>
      <c r="AF15" s="82">
        <v>249533970.43000001</v>
      </c>
      <c r="AG15" s="73">
        <v>144.16</v>
      </c>
      <c r="AH15" s="28">
        <f t="shared" si="14"/>
        <v>-8.5469392652792499E-3</v>
      </c>
      <c r="AI15" s="28">
        <f t="shared" si="15"/>
        <v>1.9290222007202452E-4</v>
      </c>
      <c r="AJ15" s="29">
        <f t="shared" si="16"/>
        <v>-5.6056233144174419E-4</v>
      </c>
      <c r="AK15" s="29">
        <f t="shared" si="17"/>
        <v>6.692774507819136E-3</v>
      </c>
      <c r="AL15" s="30">
        <f t="shared" si="18"/>
        <v>2.479929990265755E-2</v>
      </c>
      <c r="AM15" s="30">
        <f t="shared" si="19"/>
        <v>1.8957832160448426E-2</v>
      </c>
      <c r="AN15" s="31">
        <f t="shared" si="20"/>
        <v>1.3958257896322974E-2</v>
      </c>
      <c r="AO15" s="89">
        <f t="shared" si="21"/>
        <v>1.2360687257589459E-2</v>
      </c>
      <c r="AP15" s="35"/>
      <c r="AQ15" s="33"/>
      <c r="AR15" s="33"/>
      <c r="AS15" s="34"/>
      <c r="AT15" s="34"/>
    </row>
    <row r="16" spans="1:49" s="103" customFormat="1" ht="12.75" customHeight="1">
      <c r="A16" s="238" t="s">
        <v>136</v>
      </c>
      <c r="B16" s="82">
        <v>326339882.45999998</v>
      </c>
      <c r="C16" s="73">
        <v>1.31</v>
      </c>
      <c r="D16" s="82">
        <v>330849784.73000002</v>
      </c>
      <c r="E16" s="73">
        <v>1.33</v>
      </c>
      <c r="F16" s="28">
        <f t="shared" si="0"/>
        <v>1.3819647895941211E-2</v>
      </c>
      <c r="G16" s="28">
        <f t="shared" si="1"/>
        <v>1.5267175572519097E-2</v>
      </c>
      <c r="H16" s="82">
        <v>329709702.52999997</v>
      </c>
      <c r="I16" s="73">
        <v>1.33</v>
      </c>
      <c r="J16" s="28">
        <f t="shared" si="2"/>
        <v>-3.4459209363864214E-3</v>
      </c>
      <c r="K16" s="28">
        <f t="shared" si="3"/>
        <v>0</v>
      </c>
      <c r="L16" s="82">
        <v>328519791.70999998</v>
      </c>
      <c r="M16" s="73">
        <v>1.33</v>
      </c>
      <c r="N16" s="28">
        <f t="shared" si="4"/>
        <v>-3.6089651316576709E-3</v>
      </c>
      <c r="O16" s="28">
        <f t="shared" si="5"/>
        <v>0</v>
      </c>
      <c r="P16" s="82">
        <v>327153652.55000001</v>
      </c>
      <c r="Q16" s="73">
        <v>1.33</v>
      </c>
      <c r="R16" s="28">
        <f t="shared" si="6"/>
        <v>-4.1584683616441671E-3</v>
      </c>
      <c r="S16" s="28">
        <f t="shared" si="7"/>
        <v>0</v>
      </c>
      <c r="T16" s="82">
        <v>326027536.69999999</v>
      </c>
      <c r="U16" s="73">
        <v>1.32</v>
      </c>
      <c r="V16" s="28">
        <f t="shared" si="8"/>
        <v>-3.4421619359053792E-3</v>
      </c>
      <c r="W16" s="28">
        <f t="shared" si="9"/>
        <v>-7.5187969924812095E-3</v>
      </c>
      <c r="X16" s="82">
        <v>326027536.69999999</v>
      </c>
      <c r="Y16" s="73">
        <v>1.32</v>
      </c>
      <c r="Z16" s="28">
        <f t="shared" si="10"/>
        <v>0</v>
      </c>
      <c r="AA16" s="28">
        <f t="shared" si="11"/>
        <v>0</v>
      </c>
      <c r="AB16" s="82">
        <v>319391480.06999999</v>
      </c>
      <c r="AC16" s="73">
        <v>1.3</v>
      </c>
      <c r="AD16" s="28">
        <f t="shared" si="12"/>
        <v>-2.0354282638727784E-2</v>
      </c>
      <c r="AE16" s="28">
        <f t="shared" si="13"/>
        <v>-1.5151515151515164E-2</v>
      </c>
      <c r="AF16" s="82">
        <v>325689551.66000003</v>
      </c>
      <c r="AG16" s="73">
        <v>1.31</v>
      </c>
      <c r="AH16" s="28">
        <f t="shared" si="14"/>
        <v>1.9718971804193731E-2</v>
      </c>
      <c r="AI16" s="28">
        <f t="shared" si="15"/>
        <v>7.6923076923076988E-3</v>
      </c>
      <c r="AJ16" s="29">
        <f t="shared" si="16"/>
        <v>-1.8389741302331014E-4</v>
      </c>
      <c r="AK16" s="29">
        <f t="shared" si="17"/>
        <v>3.6146390103802806E-5</v>
      </c>
      <c r="AL16" s="30">
        <f t="shared" si="18"/>
        <v>-1.5596906234081902E-2</v>
      </c>
      <c r="AM16" s="30">
        <f t="shared" si="19"/>
        <v>-1.5037593984962419E-2</v>
      </c>
      <c r="AN16" s="31">
        <f t="shared" si="20"/>
        <v>1.2235120006303868E-2</v>
      </c>
      <c r="AO16" s="89">
        <f t="shared" si="21"/>
        <v>9.0896213554947057E-3</v>
      </c>
      <c r="AP16" s="35"/>
      <c r="AQ16" s="33"/>
      <c r="AR16" s="33"/>
      <c r="AS16" s="34"/>
      <c r="AT16" s="34"/>
    </row>
    <row r="17" spans="1:46" s="103" customFormat="1" ht="12.75" customHeight="1">
      <c r="A17" s="238" t="s">
        <v>139</v>
      </c>
      <c r="B17" s="73">
        <v>288036616.61000001</v>
      </c>
      <c r="C17" s="73">
        <v>1.4817</v>
      </c>
      <c r="D17" s="73">
        <v>295835047.50999999</v>
      </c>
      <c r="E17" s="73">
        <v>1.51</v>
      </c>
      <c r="F17" s="28">
        <f t="shared" si="0"/>
        <v>2.7074442797524623E-2</v>
      </c>
      <c r="G17" s="28">
        <f t="shared" si="1"/>
        <v>1.9099682796787469E-2</v>
      </c>
      <c r="H17" s="73">
        <v>299452116.12</v>
      </c>
      <c r="I17" s="73">
        <v>1.5287999999999999</v>
      </c>
      <c r="J17" s="28">
        <f t="shared" si="2"/>
        <v>1.222663994832373E-2</v>
      </c>
      <c r="K17" s="28">
        <f t="shared" si="3"/>
        <v>1.2450331125827767E-2</v>
      </c>
      <c r="L17" s="73">
        <v>300712755.77999997</v>
      </c>
      <c r="M17" s="73">
        <v>1.5356000000000001</v>
      </c>
      <c r="N17" s="28">
        <f t="shared" si="4"/>
        <v>4.2098205093157133E-3</v>
      </c>
      <c r="O17" s="28">
        <f t="shared" si="5"/>
        <v>4.4479330193616818E-3</v>
      </c>
      <c r="P17" s="73">
        <v>299243894.60000002</v>
      </c>
      <c r="Q17" s="73">
        <v>1.5217000000000001</v>
      </c>
      <c r="R17" s="28">
        <f t="shared" si="6"/>
        <v>-4.8845988464638309E-3</v>
      </c>
      <c r="S17" s="28">
        <f t="shared" si="7"/>
        <v>-9.0518364157332783E-3</v>
      </c>
      <c r="T17" s="73">
        <v>293254866.57999998</v>
      </c>
      <c r="U17" s="73">
        <v>1.5031000000000001</v>
      </c>
      <c r="V17" s="28">
        <f t="shared" si="8"/>
        <v>-2.0013868714032036E-2</v>
      </c>
      <c r="W17" s="28">
        <f t="shared" si="9"/>
        <v>-1.2223171452980186E-2</v>
      </c>
      <c r="X17" s="73">
        <v>294007059.25</v>
      </c>
      <c r="Y17" s="73">
        <v>1.4951000000000001</v>
      </c>
      <c r="Z17" s="28">
        <f t="shared" si="10"/>
        <v>2.5649793259093908E-3</v>
      </c>
      <c r="AA17" s="28">
        <f t="shared" si="11"/>
        <v>-5.3223338433903309E-3</v>
      </c>
      <c r="AB17" s="73">
        <v>291673036.66000003</v>
      </c>
      <c r="AC17" s="73">
        <v>1.496008</v>
      </c>
      <c r="AD17" s="28">
        <f t="shared" si="12"/>
        <v>-7.9386617312998207E-3</v>
      </c>
      <c r="AE17" s="28">
        <f t="shared" si="13"/>
        <v>6.0731723630520285E-4</v>
      </c>
      <c r="AF17" s="73">
        <v>287034647.75999999</v>
      </c>
      <c r="AG17" s="73">
        <v>1.4729000000000001</v>
      </c>
      <c r="AH17" s="28">
        <f t="shared" si="14"/>
        <v>-1.5902700342530988E-2</v>
      </c>
      <c r="AI17" s="28">
        <f t="shared" si="15"/>
        <v>-1.5446441462879814E-2</v>
      </c>
      <c r="AJ17" s="29">
        <f t="shared" si="16"/>
        <v>-3.3299338165665242E-4</v>
      </c>
      <c r="AK17" s="29">
        <f t="shared" si="17"/>
        <v>-6.798148745876865E-4</v>
      </c>
      <c r="AL17" s="30">
        <f t="shared" si="18"/>
        <v>-2.9747657771016883E-2</v>
      </c>
      <c r="AM17" s="30">
        <f t="shared" si="19"/>
        <v>-2.4569536423841E-2</v>
      </c>
      <c r="AN17" s="31">
        <f t="shared" si="20"/>
        <v>1.5335594837824122E-2</v>
      </c>
      <c r="AO17" s="89">
        <f t="shared" si="21"/>
        <v>1.2156866599428058E-2</v>
      </c>
      <c r="AP17" s="35"/>
      <c r="AQ17" s="33"/>
      <c r="AR17" s="33"/>
      <c r="AS17" s="34"/>
      <c r="AT17" s="34"/>
    </row>
    <row r="18" spans="1:46" s="137" customFormat="1" ht="12.75" customHeight="1">
      <c r="A18" s="238" t="s">
        <v>150</v>
      </c>
      <c r="B18" s="73">
        <v>433673321.49000001</v>
      </c>
      <c r="C18" s="73">
        <v>142.66999999999999</v>
      </c>
      <c r="D18" s="73">
        <v>445590306.29000002</v>
      </c>
      <c r="E18" s="73">
        <v>146.05350000000001</v>
      </c>
      <c r="F18" s="28">
        <f t="shared" si="0"/>
        <v>2.7479174321943627E-2</v>
      </c>
      <c r="G18" s="28">
        <f t="shared" si="1"/>
        <v>2.371556739328539E-2</v>
      </c>
      <c r="H18" s="73">
        <v>448504446.24000001</v>
      </c>
      <c r="I18" s="73">
        <v>147.9247</v>
      </c>
      <c r="J18" s="28">
        <f t="shared" si="2"/>
        <v>6.5399536499418402E-3</v>
      </c>
      <c r="K18" s="28">
        <f t="shared" si="3"/>
        <v>1.2811743641884565E-2</v>
      </c>
      <c r="L18" s="73">
        <v>451722421.5</v>
      </c>
      <c r="M18" s="73">
        <v>148.11170000000001</v>
      </c>
      <c r="N18" s="28">
        <f t="shared" si="4"/>
        <v>7.1749015800793509E-3</v>
      </c>
      <c r="O18" s="28">
        <f t="shared" si="5"/>
        <v>1.2641566959406497E-3</v>
      </c>
      <c r="P18" s="73">
        <v>452269656.67000002</v>
      </c>
      <c r="Q18" s="73">
        <v>148.25720000000001</v>
      </c>
      <c r="R18" s="28">
        <f t="shared" si="6"/>
        <v>1.2114412390309404E-3</v>
      </c>
      <c r="S18" s="28">
        <f t="shared" si="7"/>
        <v>9.8236668676410037E-4</v>
      </c>
      <c r="T18" s="73">
        <v>443983299.52999997</v>
      </c>
      <c r="U18" s="73">
        <v>145.5274</v>
      </c>
      <c r="V18" s="28">
        <f t="shared" si="8"/>
        <v>-1.8321718067516105E-2</v>
      </c>
      <c r="W18" s="28">
        <f t="shared" si="9"/>
        <v>-1.8412596487725461E-2</v>
      </c>
      <c r="X18" s="73">
        <v>443983299.52999997</v>
      </c>
      <c r="Y18" s="73">
        <v>145.5274</v>
      </c>
      <c r="Z18" s="28">
        <f t="shared" si="10"/>
        <v>0</v>
      </c>
      <c r="AA18" s="28">
        <f t="shared" si="11"/>
        <v>0</v>
      </c>
      <c r="AB18" s="73">
        <v>445037706.67000002</v>
      </c>
      <c r="AC18" s="73">
        <v>145.86109999999999</v>
      </c>
      <c r="AD18" s="28">
        <f t="shared" si="12"/>
        <v>2.3748801838182629E-3</v>
      </c>
      <c r="AE18" s="28">
        <f t="shared" si="13"/>
        <v>2.2930389741037992E-3</v>
      </c>
      <c r="AF18" s="73">
        <v>437099684.80000001</v>
      </c>
      <c r="AG18" s="73">
        <v>143.2242</v>
      </c>
      <c r="AH18" s="28">
        <f t="shared" si="14"/>
        <v>-1.7836740013326847E-2</v>
      </c>
      <c r="AI18" s="28">
        <f t="shared" si="15"/>
        <v>-1.8078157918732254E-2</v>
      </c>
      <c r="AJ18" s="29">
        <f t="shared" si="16"/>
        <v>1.0777366117463833E-3</v>
      </c>
      <c r="AK18" s="29">
        <f t="shared" si="17"/>
        <v>5.7201487319009882E-4</v>
      </c>
      <c r="AL18" s="30">
        <f t="shared" si="18"/>
        <v>-1.9054771547193681E-2</v>
      </c>
      <c r="AM18" s="30">
        <f t="shared" si="19"/>
        <v>-1.937166860088952E-2</v>
      </c>
      <c r="AN18" s="31">
        <f t="shared" si="20"/>
        <v>1.4643406079286866E-2</v>
      </c>
      <c r="AO18" s="89">
        <f t="shared" si="21"/>
        <v>1.4130089329208895E-2</v>
      </c>
      <c r="AP18" s="35"/>
      <c r="AQ18" s="33"/>
      <c r="AR18" s="33"/>
      <c r="AS18" s="34"/>
      <c r="AT18" s="34"/>
    </row>
    <row r="19" spans="1:46">
      <c r="A19" s="238" t="s">
        <v>245</v>
      </c>
      <c r="B19" s="82">
        <v>24690796.109999999</v>
      </c>
      <c r="C19" s="73">
        <v>98.96</v>
      </c>
      <c r="D19" s="82">
        <v>24690796.109999999</v>
      </c>
      <c r="E19" s="73">
        <v>98.96</v>
      </c>
      <c r="F19" s="28">
        <f t="shared" si="0"/>
        <v>0</v>
      </c>
      <c r="G19" s="28">
        <f t="shared" si="1"/>
        <v>0</v>
      </c>
      <c r="H19" s="82">
        <v>25725577.32</v>
      </c>
      <c r="I19" s="73">
        <v>103.12</v>
      </c>
      <c r="J19" s="28">
        <f t="shared" si="2"/>
        <v>4.1909592764443303E-2</v>
      </c>
      <c r="K19" s="28">
        <f t="shared" si="3"/>
        <v>4.2037186742118142E-2</v>
      </c>
      <c r="L19" s="82">
        <v>25724824.32</v>
      </c>
      <c r="M19" s="73">
        <v>103.12</v>
      </c>
      <c r="N19" s="28">
        <f t="shared" si="4"/>
        <v>-2.9270480138635816E-5</v>
      </c>
      <c r="O19" s="28">
        <f t="shared" si="5"/>
        <v>0</v>
      </c>
      <c r="P19" s="82">
        <v>25543644.91</v>
      </c>
      <c r="Q19" s="73">
        <v>102.39</v>
      </c>
      <c r="R19" s="28">
        <f t="shared" si="6"/>
        <v>-7.0429794872939348E-3</v>
      </c>
      <c r="S19" s="28">
        <f t="shared" si="7"/>
        <v>-7.0791311093871597E-3</v>
      </c>
      <c r="T19" s="82">
        <v>25042287.48</v>
      </c>
      <c r="U19" s="73">
        <v>100.37</v>
      </c>
      <c r="V19" s="28">
        <f t="shared" si="8"/>
        <v>-1.9627481973166831E-2</v>
      </c>
      <c r="W19" s="28">
        <f t="shared" si="9"/>
        <v>-1.9728489110264636E-2</v>
      </c>
      <c r="X19" s="82">
        <v>25256253.600000001</v>
      </c>
      <c r="Y19" s="73">
        <v>101.23</v>
      </c>
      <c r="Z19" s="28">
        <f t="shared" si="10"/>
        <v>8.5441923055505561E-3</v>
      </c>
      <c r="AA19" s="28">
        <f t="shared" si="11"/>
        <v>8.5682972999900301E-3</v>
      </c>
      <c r="AB19" s="82">
        <v>25119796.890000001</v>
      </c>
      <c r="AC19" s="73">
        <v>100.68</v>
      </c>
      <c r="AD19" s="28">
        <f t="shared" si="12"/>
        <v>-5.4028880197814011E-3</v>
      </c>
      <c r="AE19" s="28">
        <f t="shared" si="13"/>
        <v>-5.4331719845895207E-3</v>
      </c>
      <c r="AF19" s="82">
        <v>24679983.359999999</v>
      </c>
      <c r="AG19" s="73">
        <v>98.91</v>
      </c>
      <c r="AH19" s="28">
        <f t="shared" si="14"/>
        <v>-1.7508641965775115E-2</v>
      </c>
      <c r="AI19" s="28">
        <f t="shared" si="15"/>
        <v>-1.7580452920143128E-2</v>
      </c>
      <c r="AJ19" s="29">
        <f t="shared" si="16"/>
        <v>1.0531539297974329E-4</v>
      </c>
      <c r="AK19" s="29">
        <f t="shared" si="17"/>
        <v>9.8029864715465809E-5</v>
      </c>
      <c r="AL19" s="30">
        <f t="shared" si="18"/>
        <v>-4.3792634112841495E-4</v>
      </c>
      <c r="AM19" s="30">
        <f t="shared" si="19"/>
        <v>-5.0525464834273606E-4</v>
      </c>
      <c r="AN19" s="31">
        <f t="shared" si="20"/>
        <v>1.9272165958212375E-2</v>
      </c>
      <c r="AO19" s="89">
        <f t="shared" si="21"/>
        <v>1.9340494053029705E-2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0" t="s">
        <v>47</v>
      </c>
      <c r="B20" s="77">
        <f>SUM(B5:B19)</f>
        <v>15367940990.860001</v>
      </c>
      <c r="C20" s="102"/>
      <c r="D20" s="77">
        <f>SUM(D5:D19)</f>
        <v>15722956539.190002</v>
      </c>
      <c r="E20" s="102"/>
      <c r="F20" s="28">
        <f>((D20-B20)/B20)</f>
        <v>2.3101048379945328E-2</v>
      </c>
      <c r="G20" s="28"/>
      <c r="H20" s="77">
        <f>SUM(H5:H19)</f>
        <v>15815157031.400002</v>
      </c>
      <c r="I20" s="102"/>
      <c r="J20" s="28">
        <f>((H20-D20)/D20)</f>
        <v>5.8640683754474692E-3</v>
      </c>
      <c r="K20" s="28"/>
      <c r="L20" s="77">
        <f>SUM(L5:L19)</f>
        <v>15824329759.222668</v>
      </c>
      <c r="M20" s="102"/>
      <c r="N20" s="28">
        <f>((L20-H20)/H20)</f>
        <v>5.7999600032135584E-4</v>
      </c>
      <c r="O20" s="28"/>
      <c r="P20" s="77">
        <f>SUM(P5:P19)</f>
        <v>15625860722.169996</v>
      </c>
      <c r="Q20" s="102"/>
      <c r="R20" s="28">
        <f>((P20-L20)/L20)</f>
        <v>-1.2542018529220839E-2</v>
      </c>
      <c r="S20" s="28"/>
      <c r="T20" s="77">
        <f>SUM(T5:T19)</f>
        <v>15515964913.440001</v>
      </c>
      <c r="U20" s="102"/>
      <c r="V20" s="28">
        <f>((T20-P20)/P20)</f>
        <v>-7.0329443404084212E-3</v>
      </c>
      <c r="W20" s="28"/>
      <c r="X20" s="77">
        <f>SUM(X5:X19)</f>
        <v>15742938652.880005</v>
      </c>
      <c r="Y20" s="102"/>
      <c r="Z20" s="28">
        <f>((X20-T20)/T20)</f>
        <v>1.4628399890450812E-2</v>
      </c>
      <c r="AA20" s="28"/>
      <c r="AB20" s="77">
        <f>SUM(AB5:AB19)</f>
        <v>15750311315.689997</v>
      </c>
      <c r="AC20" s="102"/>
      <c r="AD20" s="28">
        <f>((AB20-X20)/X20)</f>
        <v>4.6831553959229117E-4</v>
      </c>
      <c r="AE20" s="28"/>
      <c r="AF20" s="77">
        <f>SUM(AF5:AF19)</f>
        <v>15663840381.52</v>
      </c>
      <c r="AG20" s="102"/>
      <c r="AH20" s="28">
        <f>((AF20-AB20)/AB20)</f>
        <v>-5.4901095246197747E-3</v>
      </c>
      <c r="AI20" s="28"/>
      <c r="AJ20" s="29">
        <f t="shared" si="16"/>
        <v>2.4470944739385277E-3</v>
      </c>
      <c r="AK20" s="29"/>
      <c r="AL20" s="30">
        <f t="shared" si="18"/>
        <v>-3.7598626901151166E-3</v>
      </c>
      <c r="AM20" s="30"/>
      <c r="AN20" s="31">
        <f t="shared" si="20"/>
        <v>1.1781287820003442E-2</v>
      </c>
      <c r="AO20" s="89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7" customFormat="1" ht="6" customHeight="1">
      <c r="A21" s="240"/>
      <c r="B21" s="102"/>
      <c r="C21" s="102"/>
      <c r="D21" s="102"/>
      <c r="E21" s="102"/>
      <c r="F21" s="28"/>
      <c r="G21" s="28"/>
      <c r="H21" s="102"/>
      <c r="I21" s="102"/>
      <c r="J21" s="28"/>
      <c r="K21" s="28"/>
      <c r="L21" s="102"/>
      <c r="M21" s="102"/>
      <c r="N21" s="28"/>
      <c r="O21" s="28"/>
      <c r="P21" s="102"/>
      <c r="Q21" s="102"/>
      <c r="R21" s="28"/>
      <c r="S21" s="28"/>
      <c r="T21" s="102"/>
      <c r="U21" s="102"/>
      <c r="V21" s="28"/>
      <c r="W21" s="28"/>
      <c r="X21" s="102"/>
      <c r="Y21" s="102"/>
      <c r="Z21" s="28"/>
      <c r="AA21" s="28"/>
      <c r="AB21" s="102"/>
      <c r="AC21" s="102"/>
      <c r="AD21" s="28"/>
      <c r="AE21" s="28"/>
      <c r="AF21" s="102"/>
      <c r="AG21" s="102"/>
      <c r="AH21" s="28"/>
      <c r="AI21" s="28"/>
      <c r="AJ21" s="29"/>
      <c r="AK21" s="29"/>
      <c r="AL21" s="30"/>
      <c r="AM21" s="30"/>
      <c r="AN21" s="31"/>
      <c r="AO21" s="89"/>
      <c r="AP21" s="35"/>
      <c r="AQ21" s="45"/>
      <c r="AR21" s="46"/>
      <c r="AS21" s="34"/>
      <c r="AT21" s="34"/>
    </row>
    <row r="22" spans="1:46">
      <c r="A22" s="237" t="s">
        <v>49</v>
      </c>
      <c r="B22" s="102"/>
      <c r="C22" s="102"/>
      <c r="D22" s="102"/>
      <c r="E22" s="102"/>
      <c r="F22" s="28"/>
      <c r="G22" s="28"/>
      <c r="H22" s="102"/>
      <c r="I22" s="102"/>
      <c r="J22" s="28"/>
      <c r="K22" s="28"/>
      <c r="L22" s="102"/>
      <c r="M22" s="102"/>
      <c r="N22" s="28"/>
      <c r="O22" s="28"/>
      <c r="P22" s="102"/>
      <c r="Q22" s="102"/>
      <c r="R22" s="28"/>
      <c r="S22" s="28"/>
      <c r="T22" s="102"/>
      <c r="U22" s="102"/>
      <c r="V22" s="28"/>
      <c r="W22" s="28"/>
      <c r="X22" s="102"/>
      <c r="Y22" s="102"/>
      <c r="Z22" s="28"/>
      <c r="AA22" s="28"/>
      <c r="AB22" s="102"/>
      <c r="AC22" s="102"/>
      <c r="AD22" s="28"/>
      <c r="AE22" s="28"/>
      <c r="AF22" s="102"/>
      <c r="AG22" s="102"/>
      <c r="AH22" s="28"/>
      <c r="AI22" s="28"/>
      <c r="AJ22" s="29"/>
      <c r="AK22" s="29"/>
      <c r="AL22" s="30"/>
      <c r="AM22" s="30"/>
      <c r="AN22" s="31"/>
      <c r="AO22" s="89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38" t="s">
        <v>39</v>
      </c>
      <c r="B23" s="74">
        <v>227521520145.44</v>
      </c>
      <c r="C23" s="80">
        <v>100</v>
      </c>
      <c r="D23" s="74">
        <v>225580545926.48001</v>
      </c>
      <c r="E23" s="80">
        <v>100</v>
      </c>
      <c r="F23" s="28">
        <f t="shared" ref="F23:F51" si="22">((D23-B23)/B23)</f>
        <v>-8.530947831744665E-3</v>
      </c>
      <c r="G23" s="28">
        <f t="shared" ref="G23:G51" si="23">((E23-C23)/C23)</f>
        <v>0</v>
      </c>
      <c r="H23" s="74">
        <v>227867765893.88</v>
      </c>
      <c r="I23" s="80">
        <v>100</v>
      </c>
      <c r="J23" s="28">
        <f t="shared" ref="J23:J51" si="24">((H23-D23)/D23)</f>
        <v>1.013926071508592E-2</v>
      </c>
      <c r="K23" s="28">
        <f t="shared" ref="K23:K51" si="25">((I23-E23)/E23)</f>
        <v>0</v>
      </c>
      <c r="L23" s="74">
        <v>228757783287.60999</v>
      </c>
      <c r="M23" s="80">
        <v>100</v>
      </c>
      <c r="N23" s="28">
        <f t="shared" ref="N23:N51" si="26">((L23-H23)/H23)</f>
        <v>3.9058503524560351E-3</v>
      </c>
      <c r="O23" s="28">
        <f t="shared" ref="O23:O51" si="27">((M23-I23)/I23)</f>
        <v>0</v>
      </c>
      <c r="P23" s="74">
        <v>229234689578.54001</v>
      </c>
      <c r="Q23" s="80">
        <v>100</v>
      </c>
      <c r="R23" s="28">
        <f t="shared" ref="R23:R51" si="28">((P23-L23)/L23)</f>
        <v>2.0847653097355989E-3</v>
      </c>
      <c r="S23" s="28">
        <f t="shared" ref="S23:S51" si="29">((Q23-M23)/M23)</f>
        <v>0</v>
      </c>
      <c r="T23" s="74">
        <v>236615446025.60999</v>
      </c>
      <c r="U23" s="80">
        <v>100</v>
      </c>
      <c r="V23" s="28">
        <f t="shared" ref="V23:V51" si="30">((T23-P23)/P23)</f>
        <v>3.2197380163708572E-2</v>
      </c>
      <c r="W23" s="28">
        <f t="shared" ref="W23:W51" si="31">((U23-Q23)/Q23)</f>
        <v>0</v>
      </c>
      <c r="X23" s="74">
        <v>241526648048.76001</v>
      </c>
      <c r="Y23" s="80">
        <v>100</v>
      </c>
      <c r="Z23" s="28">
        <f t="shared" ref="Z23:Z51" si="32">((X23-T23)/T23)</f>
        <v>2.0756049977474683E-2</v>
      </c>
      <c r="AA23" s="28">
        <f t="shared" ref="AA23:AA51" si="33">((Y23-U23)/U23)</f>
        <v>0</v>
      </c>
      <c r="AB23" s="74">
        <v>243929348686.79001</v>
      </c>
      <c r="AC23" s="80">
        <v>100</v>
      </c>
      <c r="AD23" s="28">
        <f t="shared" ref="AD23:AD51" si="34">((AB23-X23)/X23)</f>
        <v>9.947973266887452E-3</v>
      </c>
      <c r="AE23" s="28">
        <f t="shared" ref="AE23:AE51" si="35">((AC23-Y23)/Y23)</f>
        <v>0</v>
      </c>
      <c r="AF23" s="74">
        <v>243093158525.20999</v>
      </c>
      <c r="AG23" s="80">
        <v>100</v>
      </c>
      <c r="AH23" s="28">
        <f t="shared" ref="AH23:AH51" si="36">((AF23-AB23)/AB23)</f>
        <v>-3.4280014523947319E-3</v>
      </c>
      <c r="AI23" s="28">
        <f t="shared" ref="AI23:AI51" si="37">((AG23-AC23)/AC23)</f>
        <v>0</v>
      </c>
      <c r="AJ23" s="29">
        <f t="shared" si="16"/>
        <v>8.3840413126511082E-3</v>
      </c>
      <c r="AK23" s="29">
        <f t="shared" si="17"/>
        <v>0</v>
      </c>
      <c r="AL23" s="30">
        <f t="shared" si="18"/>
        <v>7.7633523435294796E-2</v>
      </c>
      <c r="AM23" s="30">
        <f t="shared" si="19"/>
        <v>0</v>
      </c>
      <c r="AN23" s="31">
        <f t="shared" si="20"/>
        <v>1.3153189012669654E-2</v>
      </c>
      <c r="AO23" s="89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38" t="s">
        <v>19</v>
      </c>
      <c r="B24" s="74">
        <v>160888281703.10001</v>
      </c>
      <c r="C24" s="80">
        <v>100</v>
      </c>
      <c r="D24" s="74">
        <v>164878619001.32999</v>
      </c>
      <c r="E24" s="80">
        <v>100</v>
      </c>
      <c r="F24" s="28">
        <f t="shared" si="22"/>
        <v>2.4801913824859342E-2</v>
      </c>
      <c r="G24" s="28">
        <f t="shared" si="23"/>
        <v>0</v>
      </c>
      <c r="H24" s="74">
        <v>166879814306.17001</v>
      </c>
      <c r="I24" s="80">
        <v>100</v>
      </c>
      <c r="J24" s="28">
        <f t="shared" si="24"/>
        <v>1.2137385168321213E-2</v>
      </c>
      <c r="K24" s="28">
        <f t="shared" si="25"/>
        <v>0</v>
      </c>
      <c r="L24" s="74">
        <v>169296865357.73001</v>
      </c>
      <c r="M24" s="80">
        <v>100</v>
      </c>
      <c r="N24" s="28">
        <f t="shared" si="26"/>
        <v>1.4483783204153724E-2</v>
      </c>
      <c r="O24" s="28">
        <f t="shared" si="27"/>
        <v>0</v>
      </c>
      <c r="P24" s="74">
        <v>170349381701.25</v>
      </c>
      <c r="Q24" s="80">
        <v>100</v>
      </c>
      <c r="R24" s="28">
        <f t="shared" si="28"/>
        <v>6.2169866009981123E-3</v>
      </c>
      <c r="S24" s="28">
        <f t="shared" si="29"/>
        <v>0</v>
      </c>
      <c r="T24" s="74">
        <v>172455720011.75</v>
      </c>
      <c r="U24" s="80">
        <v>100</v>
      </c>
      <c r="V24" s="28">
        <f t="shared" si="30"/>
        <v>1.2364813358665357E-2</v>
      </c>
      <c r="W24" s="28">
        <f t="shared" si="31"/>
        <v>0</v>
      </c>
      <c r="X24" s="74">
        <v>174361154754.92001</v>
      </c>
      <c r="Y24" s="80">
        <v>100</v>
      </c>
      <c r="Z24" s="28">
        <f t="shared" si="32"/>
        <v>1.1048834698206529E-2</v>
      </c>
      <c r="AA24" s="28">
        <f t="shared" si="33"/>
        <v>0</v>
      </c>
      <c r="AB24" s="74">
        <v>173538706504.42999</v>
      </c>
      <c r="AC24" s="80">
        <v>100</v>
      </c>
      <c r="AD24" s="28">
        <f t="shared" si="34"/>
        <v>-4.716923626974393E-3</v>
      </c>
      <c r="AE24" s="28">
        <f t="shared" si="35"/>
        <v>0</v>
      </c>
      <c r="AF24" s="74">
        <v>173589231095.29001</v>
      </c>
      <c r="AG24" s="80">
        <v>100</v>
      </c>
      <c r="AH24" s="28">
        <f t="shared" si="36"/>
        <v>2.911430647244458E-4</v>
      </c>
      <c r="AI24" s="28">
        <f t="shared" si="37"/>
        <v>0</v>
      </c>
      <c r="AJ24" s="29">
        <f t="shared" si="16"/>
        <v>9.5784920366192901E-3</v>
      </c>
      <c r="AK24" s="29">
        <f t="shared" si="17"/>
        <v>0</v>
      </c>
      <c r="AL24" s="30">
        <f t="shared" si="18"/>
        <v>5.2830452770166389E-2</v>
      </c>
      <c r="AM24" s="30">
        <f t="shared" si="19"/>
        <v>0</v>
      </c>
      <c r="AN24" s="31">
        <f t="shared" si="20"/>
        <v>9.0569733134749607E-3</v>
      </c>
      <c r="AO24" s="89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38" t="s">
        <v>85</v>
      </c>
      <c r="B25" s="74">
        <v>22610831476.029999</v>
      </c>
      <c r="C25" s="80">
        <v>1</v>
      </c>
      <c r="D25" s="74">
        <v>22255231479.07</v>
      </c>
      <c r="E25" s="80">
        <v>1</v>
      </c>
      <c r="F25" s="28">
        <f t="shared" si="22"/>
        <v>-1.5726975690256006E-2</v>
      </c>
      <c r="G25" s="28">
        <f t="shared" si="23"/>
        <v>0</v>
      </c>
      <c r="H25" s="74">
        <v>22357479477.16</v>
      </c>
      <c r="I25" s="80">
        <v>1</v>
      </c>
      <c r="J25" s="28">
        <f t="shared" si="24"/>
        <v>4.5943354121550971E-3</v>
      </c>
      <c r="K25" s="28">
        <f t="shared" si="25"/>
        <v>0</v>
      </c>
      <c r="L25" s="74">
        <v>21905423717.779999</v>
      </c>
      <c r="M25" s="80">
        <v>1</v>
      </c>
      <c r="N25" s="28">
        <f t="shared" si="26"/>
        <v>-2.0219441992189377E-2</v>
      </c>
      <c r="O25" s="28">
        <f t="shared" si="27"/>
        <v>0</v>
      </c>
      <c r="P25" s="74">
        <v>21939006137.959999</v>
      </c>
      <c r="Q25" s="80">
        <v>1</v>
      </c>
      <c r="R25" s="28">
        <f t="shared" si="28"/>
        <v>1.5330641676993642E-3</v>
      </c>
      <c r="S25" s="28">
        <f t="shared" si="29"/>
        <v>0</v>
      </c>
      <c r="T25" s="74">
        <v>21838241624.080002</v>
      </c>
      <c r="U25" s="80">
        <v>1</v>
      </c>
      <c r="V25" s="28">
        <f t="shared" si="30"/>
        <v>-4.5929388617859633E-3</v>
      </c>
      <c r="W25" s="28">
        <f t="shared" si="31"/>
        <v>0</v>
      </c>
      <c r="X25" s="74">
        <v>22182636503.450001</v>
      </c>
      <c r="Y25" s="80">
        <v>1</v>
      </c>
      <c r="Z25" s="28">
        <f t="shared" si="32"/>
        <v>1.5770265999358251E-2</v>
      </c>
      <c r="AA25" s="28">
        <f t="shared" si="33"/>
        <v>0</v>
      </c>
      <c r="AB25" s="74">
        <v>22084050029.110001</v>
      </c>
      <c r="AC25" s="80">
        <v>1</v>
      </c>
      <c r="AD25" s="28">
        <f t="shared" si="34"/>
        <v>-4.4443082464371304E-3</v>
      </c>
      <c r="AE25" s="28">
        <f t="shared" si="35"/>
        <v>0</v>
      </c>
      <c r="AF25" s="74">
        <v>22909519235.490002</v>
      </c>
      <c r="AG25" s="80">
        <v>1</v>
      </c>
      <c r="AH25" s="28">
        <f t="shared" si="36"/>
        <v>3.7378524559214102E-2</v>
      </c>
      <c r="AI25" s="28">
        <f t="shared" si="37"/>
        <v>0</v>
      </c>
      <c r="AJ25" s="29">
        <f t="shared" si="16"/>
        <v>1.786565668469792E-3</v>
      </c>
      <c r="AK25" s="29">
        <f t="shared" si="17"/>
        <v>0</v>
      </c>
      <c r="AL25" s="30">
        <f t="shared" si="18"/>
        <v>2.9399278863278908E-2</v>
      </c>
      <c r="AM25" s="30">
        <f t="shared" si="19"/>
        <v>0</v>
      </c>
      <c r="AN25" s="31">
        <f t="shared" si="20"/>
        <v>1.8286566570060506E-2</v>
      </c>
      <c r="AO25" s="89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38" t="s">
        <v>42</v>
      </c>
      <c r="B26" s="74">
        <v>839550418.59000003</v>
      </c>
      <c r="C26" s="80">
        <v>100</v>
      </c>
      <c r="D26" s="74">
        <v>829000371.08000004</v>
      </c>
      <c r="E26" s="80">
        <v>100</v>
      </c>
      <c r="F26" s="28">
        <f t="shared" si="22"/>
        <v>-1.2566306056661232E-2</v>
      </c>
      <c r="G26" s="28">
        <f t="shared" si="23"/>
        <v>0</v>
      </c>
      <c r="H26" s="74">
        <v>855298771.08000004</v>
      </c>
      <c r="I26" s="80">
        <v>100</v>
      </c>
      <c r="J26" s="28">
        <f t="shared" si="24"/>
        <v>3.1723025607020089E-2</v>
      </c>
      <c r="K26" s="28">
        <f t="shared" si="25"/>
        <v>0</v>
      </c>
      <c r="L26" s="74">
        <v>861588590.41999996</v>
      </c>
      <c r="M26" s="80">
        <v>100</v>
      </c>
      <c r="N26" s="28">
        <f t="shared" si="26"/>
        <v>7.3539440867635697E-3</v>
      </c>
      <c r="O26" s="28">
        <f t="shared" si="27"/>
        <v>0</v>
      </c>
      <c r="P26" s="74">
        <v>874050724.34000003</v>
      </c>
      <c r="Q26" s="80">
        <v>100</v>
      </c>
      <c r="R26" s="28">
        <f t="shared" si="28"/>
        <v>1.4464135271249519E-2</v>
      </c>
      <c r="S26" s="28">
        <f t="shared" si="29"/>
        <v>0</v>
      </c>
      <c r="T26" s="74">
        <v>898321892.89999998</v>
      </c>
      <c r="U26" s="80">
        <v>100</v>
      </c>
      <c r="V26" s="28">
        <f t="shared" si="30"/>
        <v>2.7768604137165174E-2</v>
      </c>
      <c r="W26" s="28">
        <f t="shared" si="31"/>
        <v>0</v>
      </c>
      <c r="X26" s="74">
        <v>901276592.89999998</v>
      </c>
      <c r="Y26" s="80">
        <v>100</v>
      </c>
      <c r="Z26" s="28">
        <f t="shared" si="32"/>
        <v>3.2891327967767936E-3</v>
      </c>
      <c r="AA26" s="28">
        <f t="shared" si="33"/>
        <v>0</v>
      </c>
      <c r="AB26" s="74">
        <v>929469014.49000001</v>
      </c>
      <c r="AC26" s="80">
        <v>100</v>
      </c>
      <c r="AD26" s="28">
        <f t="shared" si="34"/>
        <v>3.1280543411525266E-2</v>
      </c>
      <c r="AE26" s="28">
        <f t="shared" si="35"/>
        <v>0</v>
      </c>
      <c r="AF26" s="74">
        <v>934814315.22000003</v>
      </c>
      <c r="AG26" s="80">
        <v>100</v>
      </c>
      <c r="AH26" s="28">
        <f t="shared" si="36"/>
        <v>5.7509186930055842E-3</v>
      </c>
      <c r="AI26" s="28">
        <f t="shared" si="37"/>
        <v>0</v>
      </c>
      <c r="AJ26" s="29">
        <f t="shared" si="16"/>
        <v>1.3632999743355596E-2</v>
      </c>
      <c r="AK26" s="29">
        <f t="shared" si="17"/>
        <v>0</v>
      </c>
      <c r="AL26" s="30">
        <f t="shared" si="18"/>
        <v>0.12764040624269968</v>
      </c>
      <c r="AM26" s="30">
        <f t="shared" si="19"/>
        <v>0</v>
      </c>
      <c r="AN26" s="31">
        <f t="shared" si="20"/>
        <v>1.5739594660537801E-2</v>
      </c>
      <c r="AO26" s="89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38" t="s">
        <v>20</v>
      </c>
      <c r="B27" s="74">
        <v>63042983543</v>
      </c>
      <c r="C27" s="80">
        <v>1</v>
      </c>
      <c r="D27" s="74">
        <v>64222945228.82</v>
      </c>
      <c r="E27" s="80">
        <v>1</v>
      </c>
      <c r="F27" s="28">
        <f t="shared" si="22"/>
        <v>1.8716780512381338E-2</v>
      </c>
      <c r="G27" s="28">
        <f t="shared" si="23"/>
        <v>0</v>
      </c>
      <c r="H27" s="74">
        <v>66730777719.150002</v>
      </c>
      <c r="I27" s="80">
        <v>1</v>
      </c>
      <c r="J27" s="28">
        <f t="shared" si="24"/>
        <v>3.9048855224481573E-2</v>
      </c>
      <c r="K27" s="28">
        <f t="shared" si="25"/>
        <v>0</v>
      </c>
      <c r="L27" s="74">
        <v>67809035142.489998</v>
      </c>
      <c r="M27" s="80">
        <v>1</v>
      </c>
      <c r="N27" s="28">
        <f t="shared" si="26"/>
        <v>1.6158322444225978E-2</v>
      </c>
      <c r="O27" s="28">
        <f t="shared" si="27"/>
        <v>0</v>
      </c>
      <c r="P27" s="74">
        <v>68091957153.019997</v>
      </c>
      <c r="Q27" s="80">
        <v>1</v>
      </c>
      <c r="R27" s="28">
        <f t="shared" si="28"/>
        <v>4.1723349983594782E-3</v>
      </c>
      <c r="S27" s="28">
        <f t="shared" si="29"/>
        <v>0</v>
      </c>
      <c r="T27" s="74">
        <v>69380542105.669998</v>
      </c>
      <c r="U27" s="80">
        <v>1</v>
      </c>
      <c r="V27" s="28">
        <f t="shared" si="30"/>
        <v>1.8924187327355308E-2</v>
      </c>
      <c r="W27" s="28">
        <f t="shared" si="31"/>
        <v>0</v>
      </c>
      <c r="X27" s="74">
        <v>70025894045.330002</v>
      </c>
      <c r="Y27" s="80">
        <v>1</v>
      </c>
      <c r="Z27" s="28">
        <f t="shared" si="32"/>
        <v>9.3016272296791904E-3</v>
      </c>
      <c r="AA27" s="28">
        <f t="shared" si="33"/>
        <v>0</v>
      </c>
      <c r="AB27" s="74">
        <v>70227225883.899994</v>
      </c>
      <c r="AC27" s="80">
        <v>1</v>
      </c>
      <c r="AD27" s="28">
        <f t="shared" si="34"/>
        <v>2.8751055779404049E-3</v>
      </c>
      <c r="AE27" s="28">
        <f t="shared" si="35"/>
        <v>0</v>
      </c>
      <c r="AF27" s="74">
        <v>69844323141.429993</v>
      </c>
      <c r="AG27" s="80">
        <v>1</v>
      </c>
      <c r="AH27" s="28">
        <f t="shared" si="36"/>
        <v>-5.4523404228300001E-3</v>
      </c>
      <c r="AI27" s="28">
        <f t="shared" si="37"/>
        <v>0</v>
      </c>
      <c r="AJ27" s="29">
        <f t="shared" si="16"/>
        <v>1.2968109111449157E-2</v>
      </c>
      <c r="AK27" s="29">
        <f t="shared" si="17"/>
        <v>0</v>
      </c>
      <c r="AL27" s="30">
        <f t="shared" si="18"/>
        <v>8.7529120512638892E-2</v>
      </c>
      <c r="AM27" s="30">
        <f t="shared" si="19"/>
        <v>0</v>
      </c>
      <c r="AN27" s="31">
        <f t="shared" si="20"/>
        <v>1.3579897340876231E-2</v>
      </c>
      <c r="AO27" s="89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38" t="s">
        <v>62</v>
      </c>
      <c r="B28" s="74">
        <v>1963078006.73</v>
      </c>
      <c r="C28" s="80">
        <v>10</v>
      </c>
      <c r="D28" s="74">
        <v>1958026661.6500001</v>
      </c>
      <c r="E28" s="80">
        <v>10</v>
      </c>
      <c r="F28" s="28">
        <f t="shared" si="22"/>
        <v>-2.5731759322260499E-3</v>
      </c>
      <c r="G28" s="28">
        <f t="shared" si="23"/>
        <v>0</v>
      </c>
      <c r="H28" s="74">
        <v>2044599273.96</v>
      </c>
      <c r="I28" s="80">
        <v>10</v>
      </c>
      <c r="J28" s="28">
        <f t="shared" si="24"/>
        <v>4.4214215263568724E-2</v>
      </c>
      <c r="K28" s="28">
        <f t="shared" si="25"/>
        <v>0</v>
      </c>
      <c r="L28" s="74">
        <v>2055672019.4400001</v>
      </c>
      <c r="M28" s="80">
        <v>10</v>
      </c>
      <c r="N28" s="28">
        <f t="shared" si="26"/>
        <v>5.4156066770747781E-3</v>
      </c>
      <c r="O28" s="28">
        <f t="shared" si="27"/>
        <v>0</v>
      </c>
      <c r="P28" s="74">
        <v>2038807217.0699999</v>
      </c>
      <c r="Q28" s="80">
        <v>10</v>
      </c>
      <c r="R28" s="28">
        <f t="shared" si="28"/>
        <v>-8.2040336252640067E-3</v>
      </c>
      <c r="S28" s="28">
        <f t="shared" si="29"/>
        <v>0</v>
      </c>
      <c r="T28" s="74">
        <v>2061071786.1500001</v>
      </c>
      <c r="U28" s="80">
        <v>10</v>
      </c>
      <c r="V28" s="28">
        <f t="shared" si="30"/>
        <v>1.092038957562496E-2</v>
      </c>
      <c r="W28" s="28">
        <f t="shared" si="31"/>
        <v>0</v>
      </c>
      <c r="X28" s="74">
        <v>2047864978.3599999</v>
      </c>
      <c r="Y28" s="80">
        <v>10</v>
      </c>
      <c r="Z28" s="28">
        <f t="shared" si="32"/>
        <v>-6.4077378957624713E-3</v>
      </c>
      <c r="AA28" s="28">
        <f t="shared" si="33"/>
        <v>0</v>
      </c>
      <c r="AB28" s="74">
        <v>2055786829.6400001</v>
      </c>
      <c r="AC28" s="80">
        <v>10</v>
      </c>
      <c r="AD28" s="28">
        <f t="shared" si="34"/>
        <v>3.8683464797294878E-3</v>
      </c>
      <c r="AE28" s="28">
        <f t="shared" si="35"/>
        <v>0</v>
      </c>
      <c r="AF28" s="74">
        <v>2020477507.7</v>
      </c>
      <c r="AG28" s="80">
        <v>10</v>
      </c>
      <c r="AH28" s="28">
        <f t="shared" si="36"/>
        <v>-1.71755755173231E-2</v>
      </c>
      <c r="AI28" s="28">
        <f t="shared" si="37"/>
        <v>0</v>
      </c>
      <c r="AJ28" s="29">
        <f t="shared" si="16"/>
        <v>3.757254378177791E-3</v>
      </c>
      <c r="AK28" s="29">
        <f t="shared" si="17"/>
        <v>0</v>
      </c>
      <c r="AL28" s="30">
        <f t="shared" si="18"/>
        <v>3.1894788397505043E-2</v>
      </c>
      <c r="AM28" s="30">
        <f t="shared" si="19"/>
        <v>0</v>
      </c>
      <c r="AN28" s="31">
        <f t="shared" si="20"/>
        <v>1.8576082386155452E-2</v>
      </c>
      <c r="AO28" s="89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38" t="s">
        <v>91</v>
      </c>
      <c r="B29" s="74">
        <v>30065461683.290001</v>
      </c>
      <c r="C29" s="80">
        <v>1</v>
      </c>
      <c r="D29" s="74">
        <v>29455233715.5</v>
      </c>
      <c r="E29" s="80">
        <v>1</v>
      </c>
      <c r="F29" s="28">
        <f t="shared" si="22"/>
        <v>-2.0296643843961251E-2</v>
      </c>
      <c r="G29" s="28">
        <f t="shared" si="23"/>
        <v>0</v>
      </c>
      <c r="H29" s="74">
        <v>29777483572.75</v>
      </c>
      <c r="I29" s="80">
        <v>1</v>
      </c>
      <c r="J29" s="28">
        <f t="shared" si="24"/>
        <v>1.0940325931972658E-2</v>
      </c>
      <c r="K29" s="28">
        <f t="shared" si="25"/>
        <v>0</v>
      </c>
      <c r="L29" s="74">
        <v>30884438917.992992</v>
      </c>
      <c r="M29" s="80">
        <v>1</v>
      </c>
      <c r="N29" s="28">
        <f t="shared" si="26"/>
        <v>3.7174240816507088E-2</v>
      </c>
      <c r="O29" s="28">
        <f t="shared" si="27"/>
        <v>0</v>
      </c>
      <c r="P29" s="74">
        <v>30584840890.48</v>
      </c>
      <c r="Q29" s="80">
        <v>1</v>
      </c>
      <c r="R29" s="28">
        <f t="shared" si="28"/>
        <v>-9.7006142254522157E-3</v>
      </c>
      <c r="S29" s="28">
        <f t="shared" si="29"/>
        <v>0</v>
      </c>
      <c r="T29" s="74">
        <v>32805470641.599998</v>
      </c>
      <c r="U29" s="80">
        <v>1</v>
      </c>
      <c r="V29" s="28">
        <f t="shared" si="30"/>
        <v>7.2605568198695583E-2</v>
      </c>
      <c r="W29" s="28">
        <f t="shared" si="31"/>
        <v>0</v>
      </c>
      <c r="X29" s="74">
        <v>31883881855.52</v>
      </c>
      <c r="Y29" s="80">
        <v>1</v>
      </c>
      <c r="Z29" s="28">
        <f t="shared" si="32"/>
        <v>-2.8092533594422774E-2</v>
      </c>
      <c r="AA29" s="28">
        <f t="shared" si="33"/>
        <v>0</v>
      </c>
      <c r="AB29" s="74">
        <v>32179879960.299999</v>
      </c>
      <c r="AC29" s="80">
        <v>1</v>
      </c>
      <c r="AD29" s="28">
        <f t="shared" si="34"/>
        <v>9.28362820190143E-3</v>
      </c>
      <c r="AE29" s="28">
        <f t="shared" si="35"/>
        <v>0</v>
      </c>
      <c r="AF29" s="74">
        <v>32223976770.779999</v>
      </c>
      <c r="AG29" s="80">
        <v>1</v>
      </c>
      <c r="AH29" s="28">
        <f t="shared" si="36"/>
        <v>1.3703224043843962E-3</v>
      </c>
      <c r="AI29" s="28">
        <f t="shared" si="37"/>
        <v>0</v>
      </c>
      <c r="AJ29" s="29">
        <f t="shared" si="16"/>
        <v>9.1605367362031145E-3</v>
      </c>
      <c r="AK29" s="29">
        <f t="shared" si="17"/>
        <v>0</v>
      </c>
      <c r="AL29" s="30">
        <f t="shared" si="18"/>
        <v>9.3998339379090537E-2</v>
      </c>
      <c r="AM29" s="30">
        <f t="shared" si="19"/>
        <v>0</v>
      </c>
      <c r="AN29" s="31">
        <f t="shared" si="20"/>
        <v>3.2700304992878231E-2</v>
      </c>
      <c r="AO29" s="89">
        <f t="shared" si="21"/>
        <v>0</v>
      </c>
      <c r="AP29" s="35"/>
      <c r="AQ29" s="43"/>
      <c r="AR29" s="40"/>
      <c r="AS29" s="34"/>
      <c r="AT29" s="34"/>
    </row>
    <row r="30" spans="1:46">
      <c r="A30" s="238" t="s">
        <v>95</v>
      </c>
      <c r="B30" s="74">
        <v>2022882535.6448221</v>
      </c>
      <c r="C30" s="80">
        <v>100</v>
      </c>
      <c r="D30" s="74">
        <v>2038463058.9807904</v>
      </c>
      <c r="E30" s="80">
        <v>100</v>
      </c>
      <c r="F30" s="28">
        <f t="shared" si="22"/>
        <v>7.7021394279830225E-3</v>
      </c>
      <c r="G30" s="28">
        <f t="shared" si="23"/>
        <v>0</v>
      </c>
      <c r="H30" s="74">
        <v>2116538026.2185068</v>
      </c>
      <c r="I30" s="80">
        <v>100</v>
      </c>
      <c r="J30" s="28">
        <f t="shared" si="24"/>
        <v>3.8300898754943878E-2</v>
      </c>
      <c r="K30" s="28">
        <f t="shared" si="25"/>
        <v>0</v>
      </c>
      <c r="L30" s="74">
        <v>2120482240.4871917</v>
      </c>
      <c r="M30" s="80">
        <v>100</v>
      </c>
      <c r="N30" s="28">
        <f t="shared" si="26"/>
        <v>1.8635215714653416E-3</v>
      </c>
      <c r="O30" s="28">
        <f t="shared" si="27"/>
        <v>0</v>
      </c>
      <c r="P30" s="74">
        <v>2243112339.4678025</v>
      </c>
      <c r="Q30" s="80">
        <v>100</v>
      </c>
      <c r="R30" s="28">
        <f t="shared" si="28"/>
        <v>5.7831231329924251E-2</v>
      </c>
      <c r="S30" s="28">
        <f t="shared" si="29"/>
        <v>0</v>
      </c>
      <c r="T30" s="74">
        <v>2240589969.8236008</v>
      </c>
      <c r="U30" s="80">
        <v>100</v>
      </c>
      <c r="V30" s="28">
        <f t="shared" si="30"/>
        <v>-1.124495460980884E-3</v>
      </c>
      <c r="W30" s="28">
        <f t="shared" si="31"/>
        <v>0</v>
      </c>
      <c r="X30" s="74">
        <v>2235337066.7396045</v>
      </c>
      <c r="Y30" s="80">
        <v>100</v>
      </c>
      <c r="Z30" s="28">
        <f t="shared" si="32"/>
        <v>-2.3444285454914588E-3</v>
      </c>
      <c r="AA30" s="28">
        <f t="shared" si="33"/>
        <v>0</v>
      </c>
      <c r="AB30" s="74">
        <v>2249336989.798635</v>
      </c>
      <c r="AC30" s="80">
        <v>100</v>
      </c>
      <c r="AD30" s="28">
        <f t="shared" si="34"/>
        <v>6.2630031360104456E-3</v>
      </c>
      <c r="AE30" s="28">
        <f t="shared" si="35"/>
        <v>0</v>
      </c>
      <c r="AF30" s="74">
        <v>2313730494.8699999</v>
      </c>
      <c r="AG30" s="80">
        <v>100</v>
      </c>
      <c r="AH30" s="28">
        <f t="shared" si="36"/>
        <v>2.8627771367032696E-2</v>
      </c>
      <c r="AI30" s="28">
        <f t="shared" si="37"/>
        <v>0</v>
      </c>
      <c r="AJ30" s="29">
        <f t="shared" si="16"/>
        <v>1.7139955197610912E-2</v>
      </c>
      <c r="AK30" s="29">
        <f t="shared" si="17"/>
        <v>0</v>
      </c>
      <c r="AL30" s="30">
        <f t="shared" si="18"/>
        <v>0.13503675461592141</v>
      </c>
      <c r="AM30" s="30">
        <f t="shared" si="19"/>
        <v>0</v>
      </c>
      <c r="AN30" s="31">
        <f t="shared" si="20"/>
        <v>2.2004923639136705E-2</v>
      </c>
      <c r="AO30" s="89">
        <f t="shared" si="21"/>
        <v>0</v>
      </c>
      <c r="AP30" s="35"/>
      <c r="AQ30" s="43"/>
      <c r="AR30" s="40"/>
      <c r="AS30" s="34"/>
      <c r="AT30" s="34"/>
    </row>
    <row r="31" spans="1:46">
      <c r="A31" s="238" t="s">
        <v>98</v>
      </c>
      <c r="B31" s="74">
        <v>5051046198.2200003</v>
      </c>
      <c r="C31" s="80">
        <v>100</v>
      </c>
      <c r="D31" s="74">
        <v>4825041431.4700003</v>
      </c>
      <c r="E31" s="80">
        <v>100</v>
      </c>
      <c r="F31" s="28">
        <f t="shared" si="22"/>
        <v>-4.4744149604025514E-2</v>
      </c>
      <c r="G31" s="28">
        <f t="shared" si="23"/>
        <v>0</v>
      </c>
      <c r="H31" s="74">
        <v>4773160534.8000002</v>
      </c>
      <c r="I31" s="80">
        <v>100</v>
      </c>
      <c r="J31" s="28">
        <f t="shared" si="24"/>
        <v>-1.0752425115279064E-2</v>
      </c>
      <c r="K31" s="28">
        <f t="shared" si="25"/>
        <v>0</v>
      </c>
      <c r="L31" s="74">
        <v>5367450562.5799999</v>
      </c>
      <c r="M31" s="80">
        <v>100</v>
      </c>
      <c r="N31" s="28">
        <f t="shared" si="26"/>
        <v>0.12450660803196745</v>
      </c>
      <c r="O31" s="28">
        <f t="shared" si="27"/>
        <v>0</v>
      </c>
      <c r="P31" s="74">
        <v>5410127250.4799995</v>
      </c>
      <c r="Q31" s="80">
        <v>100</v>
      </c>
      <c r="R31" s="28">
        <f t="shared" si="28"/>
        <v>7.95101648397596E-3</v>
      </c>
      <c r="S31" s="28">
        <f t="shared" si="29"/>
        <v>0</v>
      </c>
      <c r="T31" s="74">
        <v>5585734737.8500004</v>
      </c>
      <c r="U31" s="80">
        <v>100</v>
      </c>
      <c r="V31" s="28">
        <f t="shared" si="30"/>
        <v>3.2459030858178153E-2</v>
      </c>
      <c r="W31" s="28">
        <f t="shared" si="31"/>
        <v>0</v>
      </c>
      <c r="X31" s="74">
        <v>5579431849.1000004</v>
      </c>
      <c r="Y31" s="80">
        <v>100</v>
      </c>
      <c r="Z31" s="28">
        <f t="shared" si="32"/>
        <v>-1.1283902737611988E-3</v>
      </c>
      <c r="AA31" s="28">
        <f t="shared" si="33"/>
        <v>0</v>
      </c>
      <c r="AB31" s="74">
        <v>5385187965.4799995</v>
      </c>
      <c r="AC31" s="80">
        <v>100</v>
      </c>
      <c r="AD31" s="28">
        <f t="shared" si="34"/>
        <v>-3.4814276591860094E-2</v>
      </c>
      <c r="AE31" s="28">
        <f t="shared" si="35"/>
        <v>0</v>
      </c>
      <c r="AF31" s="74">
        <v>5092847013.3199997</v>
      </c>
      <c r="AG31" s="80">
        <v>100</v>
      </c>
      <c r="AH31" s="28">
        <f t="shared" si="36"/>
        <v>-5.4286118522502216E-2</v>
      </c>
      <c r="AI31" s="28">
        <f t="shared" si="37"/>
        <v>0</v>
      </c>
      <c r="AJ31" s="29">
        <f t="shared" si="16"/>
        <v>2.3989119083366837E-3</v>
      </c>
      <c r="AK31" s="29">
        <f t="shared" si="17"/>
        <v>0</v>
      </c>
      <c r="AL31" s="30">
        <f t="shared" si="18"/>
        <v>5.5503270936351233E-2</v>
      </c>
      <c r="AM31" s="30">
        <f t="shared" si="19"/>
        <v>0</v>
      </c>
      <c r="AN31" s="31">
        <f t="shared" si="20"/>
        <v>5.713468788418874E-2</v>
      </c>
      <c r="AO31" s="89">
        <f t="shared" si="21"/>
        <v>0</v>
      </c>
      <c r="AP31" s="35"/>
      <c r="AQ31" s="43"/>
      <c r="AR31" s="40"/>
      <c r="AS31" s="34"/>
      <c r="AT31" s="34"/>
    </row>
    <row r="32" spans="1:46">
      <c r="A32" s="238" t="s">
        <v>104</v>
      </c>
      <c r="B32" s="74">
        <v>775071876.82000005</v>
      </c>
      <c r="C32" s="80">
        <v>10</v>
      </c>
      <c r="D32" s="74">
        <v>776555213.87</v>
      </c>
      <c r="E32" s="80">
        <v>10</v>
      </c>
      <c r="F32" s="28">
        <f t="shared" si="22"/>
        <v>1.9138057957745218E-3</v>
      </c>
      <c r="G32" s="28">
        <f t="shared" si="23"/>
        <v>0</v>
      </c>
      <c r="H32" s="74">
        <v>772487513.76999998</v>
      </c>
      <c r="I32" s="80">
        <v>10</v>
      </c>
      <c r="J32" s="28">
        <f t="shared" si="24"/>
        <v>-5.2381337828233052E-3</v>
      </c>
      <c r="K32" s="28">
        <f t="shared" si="25"/>
        <v>0</v>
      </c>
      <c r="L32" s="74">
        <v>794000438.16999996</v>
      </c>
      <c r="M32" s="80">
        <v>10</v>
      </c>
      <c r="N32" s="28">
        <f t="shared" si="26"/>
        <v>2.7848895958213795E-2</v>
      </c>
      <c r="O32" s="28">
        <f t="shared" si="27"/>
        <v>0</v>
      </c>
      <c r="P32" s="74">
        <v>792491301.60000002</v>
      </c>
      <c r="Q32" s="80">
        <v>10</v>
      </c>
      <c r="R32" s="28">
        <f t="shared" si="28"/>
        <v>-1.9006747319663551E-3</v>
      </c>
      <c r="S32" s="28">
        <f t="shared" si="29"/>
        <v>0</v>
      </c>
      <c r="T32" s="74">
        <v>775687799.44000006</v>
      </c>
      <c r="U32" s="80">
        <v>10</v>
      </c>
      <c r="V32" s="28">
        <f t="shared" si="30"/>
        <v>-2.120339002595302E-2</v>
      </c>
      <c r="W32" s="28">
        <f t="shared" si="31"/>
        <v>0</v>
      </c>
      <c r="X32" s="74">
        <v>767355366.60000002</v>
      </c>
      <c r="Y32" s="80">
        <v>10</v>
      </c>
      <c r="Z32" s="28">
        <f t="shared" si="32"/>
        <v>-1.0741992907475854E-2</v>
      </c>
      <c r="AA32" s="28">
        <f t="shared" si="33"/>
        <v>0</v>
      </c>
      <c r="AB32" s="74">
        <v>734420893.88</v>
      </c>
      <c r="AC32" s="80">
        <v>10</v>
      </c>
      <c r="AD32" s="28">
        <f t="shared" si="34"/>
        <v>-4.291945316799721E-2</v>
      </c>
      <c r="AE32" s="28">
        <f t="shared" si="35"/>
        <v>0</v>
      </c>
      <c r="AF32" s="74">
        <v>718296254.32000005</v>
      </c>
      <c r="AG32" s="80">
        <v>10</v>
      </c>
      <c r="AH32" s="28">
        <f t="shared" si="36"/>
        <v>-2.1955583908856782E-2</v>
      </c>
      <c r="AI32" s="28">
        <f t="shared" si="37"/>
        <v>0</v>
      </c>
      <c r="AJ32" s="29">
        <f t="shared" si="16"/>
        <v>-9.2745658463855261E-3</v>
      </c>
      <c r="AK32" s="29">
        <f t="shared" si="17"/>
        <v>0</v>
      </c>
      <c r="AL32" s="30">
        <f t="shared" si="18"/>
        <v>-7.5022301710735595E-2</v>
      </c>
      <c r="AM32" s="30">
        <f t="shared" si="19"/>
        <v>0</v>
      </c>
      <c r="AN32" s="31">
        <f t="shared" si="20"/>
        <v>2.0740694921554659E-2</v>
      </c>
      <c r="AO32" s="89">
        <f t="shared" si="21"/>
        <v>0</v>
      </c>
      <c r="AP32" s="35"/>
      <c r="AQ32" s="43"/>
      <c r="AR32" s="40"/>
      <c r="AS32" s="34"/>
      <c r="AT32" s="34"/>
    </row>
    <row r="33" spans="1:47">
      <c r="A33" s="238" t="s">
        <v>106</v>
      </c>
      <c r="B33" s="74">
        <v>1735613680.05</v>
      </c>
      <c r="C33" s="80">
        <v>100</v>
      </c>
      <c r="D33" s="74">
        <v>1737010527.8299999</v>
      </c>
      <c r="E33" s="80">
        <v>100</v>
      </c>
      <c r="F33" s="28">
        <f t="shared" si="22"/>
        <v>8.0481491708438862E-4</v>
      </c>
      <c r="G33" s="28">
        <f t="shared" si="23"/>
        <v>0</v>
      </c>
      <c r="H33" s="74">
        <v>1778762831.3399999</v>
      </c>
      <c r="I33" s="80">
        <v>100</v>
      </c>
      <c r="J33" s="28">
        <f t="shared" si="24"/>
        <v>2.4036874181850819E-2</v>
      </c>
      <c r="K33" s="28">
        <f t="shared" si="25"/>
        <v>0</v>
      </c>
      <c r="L33" s="74">
        <v>1772671790.29</v>
      </c>
      <c r="M33" s="80">
        <v>100</v>
      </c>
      <c r="N33" s="28">
        <f t="shared" si="26"/>
        <v>-3.4243132039201499E-3</v>
      </c>
      <c r="O33" s="28">
        <f t="shared" si="27"/>
        <v>0</v>
      </c>
      <c r="P33" s="74">
        <v>1810941526.0899999</v>
      </c>
      <c r="Q33" s="80">
        <v>100</v>
      </c>
      <c r="R33" s="28">
        <f t="shared" si="28"/>
        <v>2.1588731771795849E-2</v>
      </c>
      <c r="S33" s="28">
        <f t="shared" si="29"/>
        <v>0</v>
      </c>
      <c r="T33" s="74">
        <v>1761349144.1400001</v>
      </c>
      <c r="U33" s="80">
        <v>100</v>
      </c>
      <c r="V33" s="28">
        <f t="shared" si="30"/>
        <v>-2.7384860988347106E-2</v>
      </c>
      <c r="W33" s="28">
        <f t="shared" si="31"/>
        <v>0</v>
      </c>
      <c r="X33" s="74">
        <v>1754275755.71</v>
      </c>
      <c r="Y33" s="80">
        <v>100</v>
      </c>
      <c r="Z33" s="28">
        <f t="shared" si="32"/>
        <v>-4.0158922798090285E-3</v>
      </c>
      <c r="AA33" s="28">
        <f t="shared" si="33"/>
        <v>0</v>
      </c>
      <c r="AB33" s="74">
        <v>1765270488.5799999</v>
      </c>
      <c r="AC33" s="80">
        <v>100</v>
      </c>
      <c r="AD33" s="28">
        <f t="shared" si="34"/>
        <v>6.2673914487007413E-3</v>
      </c>
      <c r="AE33" s="28">
        <f t="shared" si="35"/>
        <v>0</v>
      </c>
      <c r="AF33" s="74">
        <v>1770416665.6099999</v>
      </c>
      <c r="AG33" s="80">
        <v>100</v>
      </c>
      <c r="AH33" s="28">
        <f t="shared" si="36"/>
        <v>2.9152342733263525E-3</v>
      </c>
      <c r="AI33" s="28">
        <f t="shared" si="37"/>
        <v>0</v>
      </c>
      <c r="AJ33" s="29">
        <f t="shared" si="16"/>
        <v>2.5984975150852335E-3</v>
      </c>
      <c r="AK33" s="29">
        <f t="shared" si="17"/>
        <v>0</v>
      </c>
      <c r="AL33" s="30">
        <f t="shared" si="18"/>
        <v>1.9231971968375661E-2</v>
      </c>
      <c r="AM33" s="30">
        <f t="shared" si="19"/>
        <v>0</v>
      </c>
      <c r="AN33" s="31">
        <f t="shared" si="20"/>
        <v>1.610695316503534E-2</v>
      </c>
      <c r="AO33" s="89">
        <f t="shared" si="21"/>
        <v>0</v>
      </c>
      <c r="AP33" s="35"/>
      <c r="AQ33" s="43"/>
      <c r="AR33" s="40"/>
      <c r="AS33" s="34"/>
      <c r="AT33" s="34"/>
    </row>
    <row r="34" spans="1:47">
      <c r="A34" s="238" t="s">
        <v>107</v>
      </c>
      <c r="B34" s="74">
        <v>9101655430.5200005</v>
      </c>
      <c r="C34" s="80">
        <v>100</v>
      </c>
      <c r="D34" s="74">
        <v>8566428682.5500002</v>
      </c>
      <c r="E34" s="80">
        <v>100</v>
      </c>
      <c r="F34" s="28">
        <f t="shared" si="22"/>
        <v>-5.8805428535039742E-2</v>
      </c>
      <c r="G34" s="28">
        <f t="shared" si="23"/>
        <v>0</v>
      </c>
      <c r="H34" s="74">
        <v>8926072450.6599998</v>
      </c>
      <c r="I34" s="80">
        <v>100</v>
      </c>
      <c r="J34" s="28">
        <f t="shared" si="24"/>
        <v>4.1982929110540752E-2</v>
      </c>
      <c r="K34" s="28">
        <f t="shared" si="25"/>
        <v>0</v>
      </c>
      <c r="L34" s="74">
        <v>8787219362.2600002</v>
      </c>
      <c r="M34" s="80">
        <v>100</v>
      </c>
      <c r="N34" s="28">
        <f t="shared" si="26"/>
        <v>-1.5555899771991288E-2</v>
      </c>
      <c r="O34" s="28">
        <f t="shared" si="27"/>
        <v>0</v>
      </c>
      <c r="P34" s="74">
        <v>8723405041.3600006</v>
      </c>
      <c r="Q34" s="80">
        <v>100</v>
      </c>
      <c r="R34" s="28">
        <f t="shared" si="28"/>
        <v>-7.2621745593462799E-3</v>
      </c>
      <c r="S34" s="28">
        <f t="shared" si="29"/>
        <v>0</v>
      </c>
      <c r="T34" s="74">
        <v>8882708006.0799999</v>
      </c>
      <c r="U34" s="80">
        <v>100</v>
      </c>
      <c r="V34" s="28">
        <f t="shared" si="30"/>
        <v>1.8261557724844973E-2</v>
      </c>
      <c r="W34" s="28">
        <f t="shared" si="31"/>
        <v>0</v>
      </c>
      <c r="X34" s="74">
        <v>9940540480.7199993</v>
      </c>
      <c r="Y34" s="80">
        <v>100</v>
      </c>
      <c r="Z34" s="28">
        <f t="shared" si="32"/>
        <v>0.11908896182514819</v>
      </c>
      <c r="AA34" s="28">
        <f t="shared" si="33"/>
        <v>0</v>
      </c>
      <c r="AB34" s="74">
        <v>14682040040.540001</v>
      </c>
      <c r="AC34" s="80">
        <v>100</v>
      </c>
      <c r="AD34" s="28">
        <f t="shared" si="34"/>
        <v>0.47698609235748235</v>
      </c>
      <c r="AE34" s="28">
        <f t="shared" si="35"/>
        <v>0</v>
      </c>
      <c r="AF34" s="74">
        <v>16227819853.92</v>
      </c>
      <c r="AG34" s="80">
        <v>100</v>
      </c>
      <c r="AH34" s="28">
        <f t="shared" si="36"/>
        <v>0.10528372141145216</v>
      </c>
      <c r="AI34" s="28">
        <f t="shared" si="37"/>
        <v>0</v>
      </c>
      <c r="AJ34" s="29">
        <f t="shared" si="16"/>
        <v>8.4997469945386386E-2</v>
      </c>
      <c r="AK34" s="29">
        <f t="shared" si="17"/>
        <v>0</v>
      </c>
      <c r="AL34" s="30">
        <f t="shared" si="18"/>
        <v>0.89435066295204424</v>
      </c>
      <c r="AM34" s="30">
        <f t="shared" si="19"/>
        <v>0</v>
      </c>
      <c r="AN34" s="31">
        <f t="shared" si="20"/>
        <v>0.16938328067173428</v>
      </c>
      <c r="AO34" s="89">
        <f t="shared" si="21"/>
        <v>0</v>
      </c>
      <c r="AP34" s="35"/>
      <c r="AQ34" s="43"/>
      <c r="AR34" s="40"/>
      <c r="AS34" s="34"/>
      <c r="AT34" s="34"/>
    </row>
    <row r="35" spans="1:47">
      <c r="A35" s="238" t="s">
        <v>110</v>
      </c>
      <c r="B35" s="74">
        <v>10098460750.549999</v>
      </c>
      <c r="C35" s="76">
        <v>100</v>
      </c>
      <c r="D35" s="74">
        <v>10509615224.57</v>
      </c>
      <c r="E35" s="76">
        <v>100</v>
      </c>
      <c r="F35" s="28">
        <f t="shared" si="22"/>
        <v>4.0714568702721103E-2</v>
      </c>
      <c r="G35" s="28">
        <f t="shared" si="23"/>
        <v>0</v>
      </c>
      <c r="H35" s="74">
        <v>10695793123.530001</v>
      </c>
      <c r="I35" s="76">
        <v>100</v>
      </c>
      <c r="J35" s="28">
        <f t="shared" si="24"/>
        <v>1.7715006209241924E-2</v>
      </c>
      <c r="K35" s="28">
        <f t="shared" si="25"/>
        <v>0</v>
      </c>
      <c r="L35" s="74">
        <v>10940833388.17</v>
      </c>
      <c r="M35" s="76">
        <v>100</v>
      </c>
      <c r="N35" s="28">
        <f t="shared" si="26"/>
        <v>2.2909966732708009E-2</v>
      </c>
      <c r="O35" s="28">
        <f t="shared" si="27"/>
        <v>0</v>
      </c>
      <c r="P35" s="74">
        <v>10955978659.15</v>
      </c>
      <c r="Q35" s="76">
        <v>100</v>
      </c>
      <c r="R35" s="28">
        <f t="shared" si="28"/>
        <v>1.3842886042278713E-3</v>
      </c>
      <c r="S35" s="28">
        <f t="shared" si="29"/>
        <v>0</v>
      </c>
      <c r="T35" s="74">
        <v>11130070551.98</v>
      </c>
      <c r="U35" s="76">
        <v>100</v>
      </c>
      <c r="V35" s="28">
        <f t="shared" si="30"/>
        <v>1.5890127048084863E-2</v>
      </c>
      <c r="W35" s="28">
        <f t="shared" si="31"/>
        <v>0</v>
      </c>
      <c r="X35" s="74">
        <v>11197129451.200001</v>
      </c>
      <c r="Y35" s="76">
        <v>100</v>
      </c>
      <c r="Z35" s="28">
        <f t="shared" si="32"/>
        <v>6.0250201386254183E-3</v>
      </c>
      <c r="AA35" s="28">
        <f t="shared" si="33"/>
        <v>0</v>
      </c>
      <c r="AB35" s="74">
        <v>11135469598.84</v>
      </c>
      <c r="AC35" s="76">
        <v>100</v>
      </c>
      <c r="AD35" s="28">
        <f t="shared" si="34"/>
        <v>-5.5067553366003556E-3</v>
      </c>
      <c r="AE35" s="28">
        <f t="shared" si="35"/>
        <v>0</v>
      </c>
      <c r="AF35" s="74">
        <v>11153629874.07</v>
      </c>
      <c r="AG35" s="76">
        <v>100</v>
      </c>
      <c r="AH35" s="28">
        <f t="shared" si="36"/>
        <v>1.6308495181820916E-3</v>
      </c>
      <c r="AI35" s="28">
        <f t="shared" si="37"/>
        <v>0</v>
      </c>
      <c r="AJ35" s="29">
        <f t="shared" si="16"/>
        <v>1.2595383952148867E-2</v>
      </c>
      <c r="AK35" s="29">
        <f t="shared" si="17"/>
        <v>0</v>
      </c>
      <c r="AL35" s="30">
        <f t="shared" si="18"/>
        <v>6.1278613511404727E-2</v>
      </c>
      <c r="AM35" s="30">
        <f t="shared" si="19"/>
        <v>0</v>
      </c>
      <c r="AN35" s="31">
        <f t="shared" si="20"/>
        <v>1.4884852486540598E-2</v>
      </c>
      <c r="AO35" s="89">
        <f t="shared" si="21"/>
        <v>0</v>
      </c>
      <c r="AP35" s="35"/>
      <c r="AQ35" s="43"/>
      <c r="AR35" s="40"/>
      <c r="AS35" s="34"/>
      <c r="AT35" s="34"/>
    </row>
    <row r="36" spans="1:47">
      <c r="A36" s="238" t="s">
        <v>109</v>
      </c>
      <c r="B36" s="74">
        <v>381321128.23000002</v>
      </c>
      <c r="C36" s="76">
        <v>1000000</v>
      </c>
      <c r="D36" s="74">
        <v>381883054.36000001</v>
      </c>
      <c r="E36" s="76">
        <v>1000000</v>
      </c>
      <c r="F36" s="28">
        <f t="shared" si="22"/>
        <v>1.4736296743071114E-3</v>
      </c>
      <c r="G36" s="28">
        <f t="shared" si="23"/>
        <v>0</v>
      </c>
      <c r="H36" s="74">
        <v>382349115.72000003</v>
      </c>
      <c r="I36" s="76">
        <v>1000000</v>
      </c>
      <c r="J36" s="28">
        <f t="shared" si="24"/>
        <v>1.2204295390406605E-3</v>
      </c>
      <c r="K36" s="28">
        <f t="shared" si="25"/>
        <v>0</v>
      </c>
      <c r="L36" s="74">
        <v>407852653.63999999</v>
      </c>
      <c r="M36" s="76">
        <v>1000000</v>
      </c>
      <c r="N36" s="28">
        <f t="shared" si="26"/>
        <v>6.6702228072305983E-2</v>
      </c>
      <c r="O36" s="28">
        <f t="shared" si="27"/>
        <v>0</v>
      </c>
      <c r="P36" s="74">
        <v>408362314.44</v>
      </c>
      <c r="Q36" s="76">
        <v>1000000</v>
      </c>
      <c r="R36" s="28">
        <f t="shared" si="28"/>
        <v>1.2496199189864169E-3</v>
      </c>
      <c r="S36" s="28">
        <f t="shared" si="29"/>
        <v>0</v>
      </c>
      <c r="T36" s="74">
        <v>406743797.88</v>
      </c>
      <c r="U36" s="76">
        <v>1000000</v>
      </c>
      <c r="V36" s="28">
        <f t="shared" si="30"/>
        <v>-3.9634327232656733E-3</v>
      </c>
      <c r="W36" s="28">
        <f t="shared" si="31"/>
        <v>0</v>
      </c>
      <c r="X36" s="74">
        <v>432205209.30000001</v>
      </c>
      <c r="Y36" s="76">
        <v>1000000</v>
      </c>
      <c r="Z36" s="28">
        <f t="shared" si="32"/>
        <v>6.2598155282780232E-2</v>
      </c>
      <c r="AA36" s="28">
        <f t="shared" si="33"/>
        <v>0</v>
      </c>
      <c r="AB36" s="74">
        <v>419237270.69</v>
      </c>
      <c r="AC36" s="76">
        <v>1000000</v>
      </c>
      <c r="AD36" s="28">
        <f t="shared" si="34"/>
        <v>-3.000412380730649E-2</v>
      </c>
      <c r="AE36" s="28">
        <f t="shared" si="35"/>
        <v>0</v>
      </c>
      <c r="AF36" s="74">
        <v>423673255.89999998</v>
      </c>
      <c r="AG36" s="76">
        <v>1000000</v>
      </c>
      <c r="AH36" s="28">
        <f t="shared" si="36"/>
        <v>1.0581085032585556E-2</v>
      </c>
      <c r="AI36" s="28">
        <f t="shared" si="37"/>
        <v>0</v>
      </c>
      <c r="AJ36" s="29">
        <f t="shared" si="16"/>
        <v>1.3732198873679224E-2</v>
      </c>
      <c r="AK36" s="29">
        <f t="shared" si="17"/>
        <v>0</v>
      </c>
      <c r="AL36" s="30">
        <f t="shared" si="18"/>
        <v>0.10943193488916757</v>
      </c>
      <c r="AM36" s="30">
        <f t="shared" si="19"/>
        <v>0</v>
      </c>
      <c r="AN36" s="31">
        <f t="shared" si="20"/>
        <v>3.3577773632585968E-2</v>
      </c>
      <c r="AO36" s="89">
        <f t="shared" si="21"/>
        <v>0</v>
      </c>
      <c r="AP36" s="35"/>
      <c r="AQ36" s="43"/>
      <c r="AR36" s="40"/>
      <c r="AS36" s="34"/>
      <c r="AT36" s="34"/>
      <c r="AU36" s="113"/>
    </row>
    <row r="37" spans="1:47">
      <c r="A37" s="238" t="s">
        <v>119</v>
      </c>
      <c r="B37" s="74">
        <v>5597017104.8299999</v>
      </c>
      <c r="C37" s="80">
        <v>1</v>
      </c>
      <c r="D37" s="74">
        <v>5688906978.25</v>
      </c>
      <c r="E37" s="80">
        <v>1</v>
      </c>
      <c r="F37" s="28">
        <f t="shared" si="22"/>
        <v>1.6417650991400905E-2</v>
      </c>
      <c r="G37" s="28">
        <f t="shared" si="23"/>
        <v>0</v>
      </c>
      <c r="H37" s="74">
        <v>6132981149.9300003</v>
      </c>
      <c r="I37" s="80">
        <v>1</v>
      </c>
      <c r="J37" s="28">
        <f t="shared" si="24"/>
        <v>7.8059664778805146E-2</v>
      </c>
      <c r="K37" s="28">
        <f t="shared" si="25"/>
        <v>0</v>
      </c>
      <c r="L37" s="74">
        <v>4973064146.6300001</v>
      </c>
      <c r="M37" s="80">
        <v>1</v>
      </c>
      <c r="N37" s="28">
        <f t="shared" si="26"/>
        <v>-0.18912776265637782</v>
      </c>
      <c r="O37" s="28">
        <f t="shared" si="27"/>
        <v>0</v>
      </c>
      <c r="P37" s="74">
        <v>4803205745.3599997</v>
      </c>
      <c r="Q37" s="80">
        <v>1</v>
      </c>
      <c r="R37" s="28">
        <f t="shared" si="28"/>
        <v>-3.4155682746442172E-2</v>
      </c>
      <c r="S37" s="28">
        <f t="shared" si="29"/>
        <v>0</v>
      </c>
      <c r="T37" s="74">
        <v>4928380988.1499996</v>
      </c>
      <c r="U37" s="80">
        <v>1</v>
      </c>
      <c r="V37" s="28">
        <f t="shared" si="30"/>
        <v>2.6060770540783505E-2</v>
      </c>
      <c r="W37" s="28">
        <f t="shared" si="31"/>
        <v>0</v>
      </c>
      <c r="X37" s="74">
        <v>5095931818.6700001</v>
      </c>
      <c r="Y37" s="80">
        <v>1</v>
      </c>
      <c r="Z37" s="28">
        <f t="shared" si="32"/>
        <v>3.3997134337395284E-2</v>
      </c>
      <c r="AA37" s="28">
        <f t="shared" si="33"/>
        <v>0</v>
      </c>
      <c r="AB37" s="74">
        <v>5137529344.0600004</v>
      </c>
      <c r="AC37" s="80">
        <v>1</v>
      </c>
      <c r="AD37" s="28">
        <f t="shared" si="34"/>
        <v>8.1628889220219172E-3</v>
      </c>
      <c r="AE37" s="28">
        <f t="shared" si="35"/>
        <v>0</v>
      </c>
      <c r="AF37" s="74">
        <v>5357657650.04</v>
      </c>
      <c r="AG37" s="80">
        <v>1</v>
      </c>
      <c r="AH37" s="28">
        <f t="shared" si="36"/>
        <v>4.2847114096683729E-2</v>
      </c>
      <c r="AI37" s="28">
        <f t="shared" si="37"/>
        <v>0</v>
      </c>
      <c r="AJ37" s="29">
        <f t="shared" si="16"/>
        <v>-2.2172777169661879E-3</v>
      </c>
      <c r="AK37" s="29">
        <f t="shared" si="17"/>
        <v>0</v>
      </c>
      <c r="AL37" s="30">
        <f t="shared" si="18"/>
        <v>-5.822723582516684E-2</v>
      </c>
      <c r="AM37" s="30">
        <f t="shared" si="19"/>
        <v>0</v>
      </c>
      <c r="AN37" s="31">
        <f t="shared" si="20"/>
        <v>8.1938058559278437E-2</v>
      </c>
      <c r="AO37" s="89">
        <f t="shared" si="21"/>
        <v>0</v>
      </c>
      <c r="AP37" s="35"/>
      <c r="AQ37" s="43"/>
      <c r="AR37" s="40"/>
      <c r="AS37" s="34"/>
      <c r="AT37" s="34"/>
    </row>
    <row r="38" spans="1:47" s="101" customFormat="1">
      <c r="A38" s="238" t="s">
        <v>124</v>
      </c>
      <c r="B38" s="74">
        <v>12257668356.33</v>
      </c>
      <c r="C38" s="80">
        <v>1</v>
      </c>
      <c r="D38" s="74">
        <v>12827909466.200001</v>
      </c>
      <c r="E38" s="80">
        <v>1</v>
      </c>
      <c r="F38" s="28">
        <f t="shared" si="22"/>
        <v>4.6521172974591192E-2</v>
      </c>
      <c r="G38" s="28">
        <f t="shared" si="23"/>
        <v>0</v>
      </c>
      <c r="H38" s="74">
        <v>12963643803.49</v>
      </c>
      <c r="I38" s="80">
        <v>1</v>
      </c>
      <c r="J38" s="28">
        <f t="shared" si="24"/>
        <v>1.058117362362454E-2</v>
      </c>
      <c r="K38" s="28">
        <f t="shared" si="25"/>
        <v>0</v>
      </c>
      <c r="L38" s="74">
        <v>13060100095.93</v>
      </c>
      <c r="M38" s="80">
        <v>1</v>
      </c>
      <c r="N38" s="28">
        <f t="shared" si="26"/>
        <v>7.4405231971919122E-3</v>
      </c>
      <c r="O38" s="28">
        <f t="shared" si="27"/>
        <v>0</v>
      </c>
      <c r="P38" s="74">
        <v>14448485867.02</v>
      </c>
      <c r="Q38" s="80">
        <v>1</v>
      </c>
      <c r="R38" s="28">
        <f t="shared" si="28"/>
        <v>0.10630743722421174</v>
      </c>
      <c r="S38" s="28">
        <f t="shared" si="29"/>
        <v>0</v>
      </c>
      <c r="T38" s="74">
        <v>14264762078.43</v>
      </c>
      <c r="U38" s="80">
        <v>1</v>
      </c>
      <c r="V38" s="28">
        <f t="shared" si="30"/>
        <v>-1.2715781451492202E-2</v>
      </c>
      <c r="W38" s="28">
        <f t="shared" si="31"/>
        <v>0</v>
      </c>
      <c r="X38" s="74">
        <v>14540147548.84</v>
      </c>
      <c r="Y38" s="80">
        <v>1</v>
      </c>
      <c r="Z38" s="28">
        <f t="shared" si="32"/>
        <v>1.9305297129800371E-2</v>
      </c>
      <c r="AA38" s="28">
        <f t="shared" si="33"/>
        <v>0</v>
      </c>
      <c r="AB38" s="74">
        <v>14707142924.469999</v>
      </c>
      <c r="AC38" s="80">
        <v>1</v>
      </c>
      <c r="AD38" s="28">
        <f t="shared" si="34"/>
        <v>1.1485122490611996E-2</v>
      </c>
      <c r="AE38" s="28">
        <f t="shared" si="35"/>
        <v>0</v>
      </c>
      <c r="AF38" s="74">
        <v>14820923682.469999</v>
      </c>
      <c r="AG38" s="80">
        <v>1</v>
      </c>
      <c r="AH38" s="28">
        <f t="shared" si="36"/>
        <v>7.7364283861476322E-3</v>
      </c>
      <c r="AI38" s="28">
        <f t="shared" si="37"/>
        <v>0</v>
      </c>
      <c r="AJ38" s="29">
        <f t="shared" si="16"/>
        <v>2.4582671696835895E-2</v>
      </c>
      <c r="AK38" s="29">
        <f t="shared" si="17"/>
        <v>0</v>
      </c>
      <c r="AL38" s="30">
        <f t="shared" si="18"/>
        <v>0.15536547256755681</v>
      </c>
      <c r="AM38" s="30">
        <f t="shared" si="19"/>
        <v>0</v>
      </c>
      <c r="AN38" s="31">
        <f t="shared" si="20"/>
        <v>3.6886887605930417E-2</v>
      </c>
      <c r="AO38" s="89">
        <f t="shared" si="21"/>
        <v>0</v>
      </c>
      <c r="AP38" s="35"/>
      <c r="AQ38" s="43"/>
      <c r="AR38" s="40"/>
      <c r="AS38" s="34"/>
      <c r="AT38" s="34"/>
    </row>
    <row r="39" spans="1:47" s="103" customFormat="1">
      <c r="A39" s="238" t="s">
        <v>127</v>
      </c>
      <c r="B39" s="74">
        <v>531806680.13999999</v>
      </c>
      <c r="C39" s="80">
        <v>100</v>
      </c>
      <c r="D39" s="74">
        <v>534644025.24000001</v>
      </c>
      <c r="E39" s="80">
        <v>100</v>
      </c>
      <c r="F39" s="28">
        <f t="shared" si="22"/>
        <v>5.3352942073858168E-3</v>
      </c>
      <c r="G39" s="28">
        <f t="shared" si="23"/>
        <v>0</v>
      </c>
      <c r="H39" s="74">
        <v>541965025.23000002</v>
      </c>
      <c r="I39" s="80">
        <v>100</v>
      </c>
      <c r="J39" s="28">
        <f t="shared" si="24"/>
        <v>1.3693223237113023E-2</v>
      </c>
      <c r="K39" s="28">
        <f t="shared" si="25"/>
        <v>0</v>
      </c>
      <c r="L39" s="74">
        <v>544202056.96000004</v>
      </c>
      <c r="M39" s="80">
        <v>100</v>
      </c>
      <c r="N39" s="28">
        <f t="shared" si="26"/>
        <v>4.1276311678058262E-3</v>
      </c>
      <c r="O39" s="28">
        <f t="shared" si="27"/>
        <v>0</v>
      </c>
      <c r="P39" s="74">
        <v>572184660.71000004</v>
      </c>
      <c r="Q39" s="80">
        <v>100</v>
      </c>
      <c r="R39" s="28">
        <f t="shared" si="28"/>
        <v>5.1419511176262936E-2</v>
      </c>
      <c r="S39" s="28">
        <f t="shared" si="29"/>
        <v>0</v>
      </c>
      <c r="T39" s="74">
        <v>569291109.38999999</v>
      </c>
      <c r="U39" s="80">
        <v>100</v>
      </c>
      <c r="V39" s="28">
        <f t="shared" si="30"/>
        <v>-5.0570235776848079E-3</v>
      </c>
      <c r="W39" s="28">
        <f t="shared" si="31"/>
        <v>0</v>
      </c>
      <c r="X39" s="74">
        <v>578266642.76999998</v>
      </c>
      <c r="Y39" s="80">
        <v>100</v>
      </c>
      <c r="Z39" s="28">
        <f t="shared" si="32"/>
        <v>1.5766157651078288E-2</v>
      </c>
      <c r="AA39" s="28">
        <f t="shared" si="33"/>
        <v>0</v>
      </c>
      <c r="AB39" s="74">
        <v>5661670</v>
      </c>
      <c r="AC39" s="80">
        <v>100</v>
      </c>
      <c r="AD39" s="28">
        <f t="shared" si="34"/>
        <v>-0.99020923985364329</v>
      </c>
      <c r="AE39" s="28">
        <f t="shared" si="35"/>
        <v>0</v>
      </c>
      <c r="AF39" s="74">
        <v>572808729.92999995</v>
      </c>
      <c r="AG39" s="80">
        <v>100</v>
      </c>
      <c r="AH39" s="28">
        <f t="shared" si="36"/>
        <v>100.1731043896942</v>
      </c>
      <c r="AI39" s="28">
        <f t="shared" si="37"/>
        <v>0</v>
      </c>
      <c r="AJ39" s="29">
        <f t="shared" si="16"/>
        <v>12.408522492962815</v>
      </c>
      <c r="AK39" s="29">
        <f t="shared" si="17"/>
        <v>0</v>
      </c>
      <c r="AL39" s="30">
        <f t="shared" si="18"/>
        <v>7.1383393226676237E-2</v>
      </c>
      <c r="AM39" s="30">
        <f t="shared" si="19"/>
        <v>0</v>
      </c>
      <c r="AN39" s="31">
        <f t="shared" si="20"/>
        <v>35.463991929156137</v>
      </c>
      <c r="AO39" s="89">
        <f t="shared" si="21"/>
        <v>0</v>
      </c>
      <c r="AP39" s="35"/>
      <c r="AQ39" s="43"/>
      <c r="AR39" s="40"/>
      <c r="AS39" s="34"/>
      <c r="AT39" s="34"/>
    </row>
    <row r="40" spans="1:47" s="103" customFormat="1">
      <c r="A40" s="238" t="s">
        <v>134</v>
      </c>
      <c r="B40" s="74">
        <v>4376894649.6800003</v>
      </c>
      <c r="C40" s="80">
        <v>1</v>
      </c>
      <c r="D40" s="74">
        <v>4402723953.21</v>
      </c>
      <c r="E40" s="80">
        <v>1</v>
      </c>
      <c r="F40" s="28">
        <f t="shared" si="22"/>
        <v>5.9012851798679097E-3</v>
      </c>
      <c r="G40" s="28">
        <f t="shared" si="23"/>
        <v>0</v>
      </c>
      <c r="H40" s="74">
        <v>4378501713.0200005</v>
      </c>
      <c r="I40" s="80">
        <v>1</v>
      </c>
      <c r="J40" s="28">
        <f t="shared" si="24"/>
        <v>-5.5016486264916264E-3</v>
      </c>
      <c r="K40" s="28">
        <f t="shared" si="25"/>
        <v>0</v>
      </c>
      <c r="L40" s="74">
        <v>4488152694.7399998</v>
      </c>
      <c r="M40" s="80">
        <v>1</v>
      </c>
      <c r="N40" s="28">
        <f t="shared" si="26"/>
        <v>2.5043037300622482E-2</v>
      </c>
      <c r="O40" s="28">
        <f t="shared" si="27"/>
        <v>0</v>
      </c>
      <c r="P40" s="74">
        <v>4615663311.5500002</v>
      </c>
      <c r="Q40" s="80">
        <v>1</v>
      </c>
      <c r="R40" s="28">
        <f t="shared" si="28"/>
        <v>2.8410489901433078E-2</v>
      </c>
      <c r="S40" s="28">
        <f t="shared" si="29"/>
        <v>0</v>
      </c>
      <c r="T40" s="74">
        <v>4514602598.9200001</v>
      </c>
      <c r="U40" s="80">
        <v>1</v>
      </c>
      <c r="V40" s="28">
        <f t="shared" si="30"/>
        <v>-2.1895165615115588E-2</v>
      </c>
      <c r="W40" s="28">
        <f t="shared" si="31"/>
        <v>0</v>
      </c>
      <c r="X40" s="74">
        <v>4478255535.96</v>
      </c>
      <c r="Y40" s="80">
        <v>1</v>
      </c>
      <c r="Z40" s="28">
        <f t="shared" si="32"/>
        <v>-8.0509994320862519E-3</v>
      </c>
      <c r="AA40" s="28">
        <f t="shared" si="33"/>
        <v>0</v>
      </c>
      <c r="AB40" s="74">
        <v>4463560385.1000004</v>
      </c>
      <c r="AC40" s="80">
        <v>1</v>
      </c>
      <c r="AD40" s="28">
        <f t="shared" si="34"/>
        <v>-3.2814453623735583E-3</v>
      </c>
      <c r="AE40" s="28">
        <f t="shared" si="35"/>
        <v>0</v>
      </c>
      <c r="AF40" s="74">
        <v>4484879434.9499998</v>
      </c>
      <c r="AG40" s="80">
        <v>1</v>
      </c>
      <c r="AH40" s="28">
        <f t="shared" si="36"/>
        <v>4.7762431804810905E-3</v>
      </c>
      <c r="AI40" s="28">
        <f t="shared" si="37"/>
        <v>0</v>
      </c>
      <c r="AJ40" s="29">
        <f t="shared" si="16"/>
        <v>3.1752245657921925E-3</v>
      </c>
      <c r="AK40" s="29">
        <f t="shared" si="17"/>
        <v>0</v>
      </c>
      <c r="AL40" s="30">
        <f t="shared" si="18"/>
        <v>1.8660148265734602E-2</v>
      </c>
      <c r="AM40" s="30">
        <f t="shared" si="19"/>
        <v>0</v>
      </c>
      <c r="AN40" s="31">
        <f t="shared" si="20"/>
        <v>1.6888473674888244E-2</v>
      </c>
      <c r="AO40" s="89">
        <f t="shared" si="21"/>
        <v>0</v>
      </c>
      <c r="AP40" s="35"/>
      <c r="AQ40" s="43"/>
      <c r="AR40" s="40"/>
      <c r="AS40" s="34"/>
      <c r="AT40" s="34"/>
    </row>
    <row r="41" spans="1:47" s="103" customFormat="1">
      <c r="A41" s="238" t="s">
        <v>135</v>
      </c>
      <c r="B41" s="74">
        <v>661847422.71000004</v>
      </c>
      <c r="C41" s="80">
        <v>10</v>
      </c>
      <c r="D41" s="74">
        <v>665566177.20000005</v>
      </c>
      <c r="E41" s="80">
        <v>10</v>
      </c>
      <c r="F41" s="28">
        <f t="shared" si="22"/>
        <v>5.6187489176481187E-3</v>
      </c>
      <c r="G41" s="28">
        <f t="shared" si="23"/>
        <v>0</v>
      </c>
      <c r="H41" s="74">
        <v>638327291.42999995</v>
      </c>
      <c r="I41" s="80">
        <v>10</v>
      </c>
      <c r="J41" s="28">
        <f t="shared" si="24"/>
        <v>-4.0925886415371315E-2</v>
      </c>
      <c r="K41" s="28">
        <f t="shared" si="25"/>
        <v>0</v>
      </c>
      <c r="L41" s="74">
        <v>640252110.08000004</v>
      </c>
      <c r="M41" s="80">
        <v>10</v>
      </c>
      <c r="N41" s="28">
        <f t="shared" si="26"/>
        <v>3.0154102383560303E-3</v>
      </c>
      <c r="O41" s="28">
        <f t="shared" si="27"/>
        <v>0</v>
      </c>
      <c r="P41" s="74">
        <v>606190354.75999999</v>
      </c>
      <c r="Q41" s="80">
        <v>10</v>
      </c>
      <c r="R41" s="28">
        <f t="shared" si="28"/>
        <v>-5.3200535826026421E-2</v>
      </c>
      <c r="S41" s="28">
        <f t="shared" si="29"/>
        <v>0</v>
      </c>
      <c r="T41" s="74">
        <v>604170451.83000004</v>
      </c>
      <c r="U41" s="80">
        <v>10</v>
      </c>
      <c r="V41" s="28">
        <f t="shared" si="30"/>
        <v>-3.332126475023935E-3</v>
      </c>
      <c r="W41" s="28">
        <f t="shared" si="31"/>
        <v>0</v>
      </c>
      <c r="X41" s="74">
        <v>601060599.25</v>
      </c>
      <c r="Y41" s="80">
        <v>10</v>
      </c>
      <c r="Z41" s="28">
        <f t="shared" si="32"/>
        <v>-5.1473099529784445E-3</v>
      </c>
      <c r="AA41" s="28">
        <f t="shared" si="33"/>
        <v>0</v>
      </c>
      <c r="AB41" s="74">
        <v>601457098.28999996</v>
      </c>
      <c r="AC41" s="80">
        <v>10</v>
      </c>
      <c r="AD41" s="28">
        <f t="shared" si="34"/>
        <v>6.59665665150421E-4</v>
      </c>
      <c r="AE41" s="28">
        <f t="shared" si="35"/>
        <v>0</v>
      </c>
      <c r="AF41" s="74">
        <v>629120507.05999994</v>
      </c>
      <c r="AG41" s="80">
        <v>10</v>
      </c>
      <c r="AH41" s="28">
        <f t="shared" si="36"/>
        <v>4.5993985021790744E-2</v>
      </c>
      <c r="AI41" s="28">
        <f t="shared" si="37"/>
        <v>0</v>
      </c>
      <c r="AJ41" s="29">
        <f t="shared" si="16"/>
        <v>-5.914756103306852E-3</v>
      </c>
      <c r="AK41" s="29">
        <f t="shared" si="17"/>
        <v>0</v>
      </c>
      <c r="AL41" s="30">
        <f t="shared" si="18"/>
        <v>-5.4758897595014538E-2</v>
      </c>
      <c r="AM41" s="30">
        <f t="shared" si="19"/>
        <v>0</v>
      </c>
      <c r="AN41" s="31">
        <f t="shared" si="20"/>
        <v>3.0283171174868204E-2</v>
      </c>
      <c r="AO41" s="89">
        <f t="shared" si="21"/>
        <v>0</v>
      </c>
      <c r="AP41" s="35"/>
      <c r="AQ41" s="43"/>
      <c r="AR41" s="40"/>
      <c r="AS41" s="34"/>
      <c r="AT41" s="34"/>
    </row>
    <row r="42" spans="1:47" s="103" customFormat="1">
      <c r="A42" s="238" t="s">
        <v>145</v>
      </c>
      <c r="B42" s="74">
        <v>734674170.39999998</v>
      </c>
      <c r="C42" s="80">
        <v>1</v>
      </c>
      <c r="D42" s="74">
        <v>737134069.89999998</v>
      </c>
      <c r="E42" s="80">
        <v>1</v>
      </c>
      <c r="F42" s="28">
        <f t="shared" si="22"/>
        <v>3.3482863548349407E-3</v>
      </c>
      <c r="G42" s="28">
        <f t="shared" si="23"/>
        <v>0</v>
      </c>
      <c r="H42" s="74">
        <v>735660038.62</v>
      </c>
      <c r="I42" s="80">
        <v>1</v>
      </c>
      <c r="J42" s="28">
        <f t="shared" si="24"/>
        <v>-1.9996786747354376E-3</v>
      </c>
      <c r="K42" s="28">
        <f t="shared" si="25"/>
        <v>0</v>
      </c>
      <c r="L42" s="74">
        <v>645032311.99000001</v>
      </c>
      <c r="M42" s="80">
        <v>1</v>
      </c>
      <c r="N42" s="28">
        <f t="shared" si="26"/>
        <v>-0.12319240120750001</v>
      </c>
      <c r="O42" s="28">
        <f t="shared" si="27"/>
        <v>0</v>
      </c>
      <c r="P42" s="74">
        <v>641900130.44000006</v>
      </c>
      <c r="Q42" s="80">
        <v>1</v>
      </c>
      <c r="R42" s="28">
        <f t="shared" si="28"/>
        <v>-4.8558521670593628E-3</v>
      </c>
      <c r="S42" s="28">
        <f t="shared" si="29"/>
        <v>0</v>
      </c>
      <c r="T42" s="74">
        <v>629276719.28999996</v>
      </c>
      <c r="U42" s="80">
        <v>1</v>
      </c>
      <c r="V42" s="28">
        <f t="shared" si="30"/>
        <v>-1.9665693386519783E-2</v>
      </c>
      <c r="W42" s="28">
        <f t="shared" si="31"/>
        <v>0</v>
      </c>
      <c r="X42" s="74">
        <v>630006280.90999997</v>
      </c>
      <c r="Y42" s="80">
        <v>1</v>
      </c>
      <c r="Z42" s="28">
        <f t="shared" si="32"/>
        <v>1.1593653437920828E-3</v>
      </c>
      <c r="AA42" s="28">
        <f t="shared" si="33"/>
        <v>0</v>
      </c>
      <c r="AB42" s="74">
        <v>624196687.95000005</v>
      </c>
      <c r="AC42" s="80">
        <v>1</v>
      </c>
      <c r="AD42" s="28">
        <f t="shared" si="34"/>
        <v>-9.2214841915676908E-3</v>
      </c>
      <c r="AE42" s="28">
        <f t="shared" si="35"/>
        <v>0</v>
      </c>
      <c r="AF42" s="74">
        <v>624911818.77999997</v>
      </c>
      <c r="AG42" s="80">
        <v>1</v>
      </c>
      <c r="AH42" s="28">
        <f t="shared" si="36"/>
        <v>1.1456818720851779E-3</v>
      </c>
      <c r="AI42" s="28">
        <f t="shared" si="37"/>
        <v>0</v>
      </c>
      <c r="AJ42" s="29">
        <f t="shared" si="16"/>
        <v>-1.9160222007083758E-2</v>
      </c>
      <c r="AK42" s="29">
        <f t="shared" si="17"/>
        <v>0</v>
      </c>
      <c r="AL42" s="30">
        <f t="shared" si="18"/>
        <v>-0.1522413027730819</v>
      </c>
      <c r="AM42" s="30">
        <f t="shared" si="19"/>
        <v>0</v>
      </c>
      <c r="AN42" s="31">
        <f t="shared" si="20"/>
        <v>4.2682676102654186E-2</v>
      </c>
      <c r="AO42" s="89">
        <f t="shared" si="21"/>
        <v>0</v>
      </c>
      <c r="AP42" s="35"/>
      <c r="AQ42" s="43"/>
      <c r="AR42" s="40"/>
      <c r="AS42" s="34"/>
      <c r="AT42" s="34"/>
    </row>
    <row r="43" spans="1:47" s="103" customFormat="1">
      <c r="A43" s="238" t="s">
        <v>183</v>
      </c>
      <c r="B43" s="74">
        <v>5567369562.8999996</v>
      </c>
      <c r="C43" s="80">
        <v>100</v>
      </c>
      <c r="D43" s="74">
        <v>5560314532.6000004</v>
      </c>
      <c r="E43" s="80">
        <v>100</v>
      </c>
      <c r="F43" s="28">
        <f t="shared" si="22"/>
        <v>-1.2672107034195745E-3</v>
      </c>
      <c r="G43" s="28">
        <f t="shared" si="23"/>
        <v>0</v>
      </c>
      <c r="H43" s="74">
        <v>5602919083.1400003</v>
      </c>
      <c r="I43" s="80">
        <v>100</v>
      </c>
      <c r="J43" s="28">
        <f t="shared" si="24"/>
        <v>7.662255487564675E-3</v>
      </c>
      <c r="K43" s="28">
        <f t="shared" si="25"/>
        <v>0</v>
      </c>
      <c r="L43" s="74">
        <v>5577138398.46</v>
      </c>
      <c r="M43" s="80">
        <v>100</v>
      </c>
      <c r="N43" s="28">
        <f t="shared" si="26"/>
        <v>-4.6012951994216979E-3</v>
      </c>
      <c r="O43" s="28">
        <f t="shared" si="27"/>
        <v>0</v>
      </c>
      <c r="P43" s="74">
        <v>5652514343.7200003</v>
      </c>
      <c r="Q43" s="80">
        <v>100</v>
      </c>
      <c r="R43" s="28">
        <f t="shared" si="28"/>
        <v>1.3515164924150632E-2</v>
      </c>
      <c r="S43" s="28">
        <f t="shared" si="29"/>
        <v>0</v>
      </c>
      <c r="T43" s="74">
        <v>5723781348.6999998</v>
      </c>
      <c r="U43" s="80">
        <v>100</v>
      </c>
      <c r="V43" s="28">
        <f t="shared" si="30"/>
        <v>1.2608018422664933E-2</v>
      </c>
      <c r="W43" s="28">
        <f t="shared" si="31"/>
        <v>0</v>
      </c>
      <c r="X43" s="74">
        <v>5790810253</v>
      </c>
      <c r="Y43" s="80">
        <v>100</v>
      </c>
      <c r="Z43" s="28">
        <f t="shared" si="32"/>
        <v>1.1710598329411024E-2</v>
      </c>
      <c r="AA43" s="28">
        <f t="shared" si="33"/>
        <v>0</v>
      </c>
      <c r="AB43" s="74">
        <v>5821754748.9799995</v>
      </c>
      <c r="AC43" s="80">
        <v>100</v>
      </c>
      <c r="AD43" s="28">
        <f t="shared" si="34"/>
        <v>5.3437247341973203E-3</v>
      </c>
      <c r="AE43" s="28">
        <f t="shared" si="35"/>
        <v>0</v>
      </c>
      <c r="AF43" s="74">
        <v>5810970248.46</v>
      </c>
      <c r="AG43" s="80">
        <v>100</v>
      </c>
      <c r="AH43" s="28">
        <f t="shared" si="36"/>
        <v>-1.8524484429525312E-3</v>
      </c>
      <c r="AI43" s="28">
        <f t="shared" si="37"/>
        <v>0</v>
      </c>
      <c r="AJ43" s="29">
        <f t="shared" si="16"/>
        <v>5.3898509440243481E-3</v>
      </c>
      <c r="AK43" s="29">
        <f t="shared" si="17"/>
        <v>0</v>
      </c>
      <c r="AL43" s="30">
        <f t="shared" si="18"/>
        <v>4.5079413114206178E-2</v>
      </c>
      <c r="AM43" s="30">
        <f t="shared" si="19"/>
        <v>0</v>
      </c>
      <c r="AN43" s="31">
        <f t="shared" si="20"/>
        <v>7.1696865643796218E-3</v>
      </c>
      <c r="AO43" s="89">
        <f t="shared" si="21"/>
        <v>0</v>
      </c>
      <c r="AP43" s="35"/>
      <c r="AQ43" s="43"/>
      <c r="AR43" s="40"/>
      <c r="AS43" s="34"/>
      <c r="AT43" s="34"/>
    </row>
    <row r="44" spans="1:47" s="103" customFormat="1">
      <c r="A44" s="238" t="s">
        <v>148</v>
      </c>
      <c r="B44" s="74">
        <v>371944948.58999997</v>
      </c>
      <c r="C44" s="80">
        <v>1</v>
      </c>
      <c r="D44" s="74">
        <v>371035225.81</v>
      </c>
      <c r="E44" s="80">
        <v>1</v>
      </c>
      <c r="F44" s="28">
        <f t="shared" si="22"/>
        <v>-2.4458533001956999E-3</v>
      </c>
      <c r="G44" s="28">
        <f t="shared" si="23"/>
        <v>0</v>
      </c>
      <c r="H44" s="74">
        <v>341836947.00999999</v>
      </c>
      <c r="I44" s="80">
        <v>1</v>
      </c>
      <c r="J44" s="28">
        <f t="shared" si="24"/>
        <v>-7.8694088239890977E-2</v>
      </c>
      <c r="K44" s="28">
        <f t="shared" si="25"/>
        <v>0</v>
      </c>
      <c r="L44" s="74">
        <v>371533730.37</v>
      </c>
      <c r="M44" s="80">
        <v>1</v>
      </c>
      <c r="N44" s="28">
        <f t="shared" si="26"/>
        <v>8.6874118259461508E-2</v>
      </c>
      <c r="O44" s="28">
        <f t="shared" si="27"/>
        <v>0</v>
      </c>
      <c r="P44" s="74">
        <v>372078194.73000002</v>
      </c>
      <c r="Q44" s="80">
        <v>1</v>
      </c>
      <c r="R44" s="28">
        <f t="shared" si="28"/>
        <v>1.4654506858846909E-3</v>
      </c>
      <c r="S44" s="28">
        <f t="shared" si="29"/>
        <v>0</v>
      </c>
      <c r="T44" s="74">
        <v>372106572.94999999</v>
      </c>
      <c r="U44" s="80">
        <v>1</v>
      </c>
      <c r="V44" s="28">
        <f t="shared" si="30"/>
        <v>7.626950571656522E-5</v>
      </c>
      <c r="W44" s="28">
        <f t="shared" si="31"/>
        <v>0</v>
      </c>
      <c r="X44" s="74">
        <v>298612326.42000002</v>
      </c>
      <c r="Y44" s="80">
        <v>1</v>
      </c>
      <c r="Z44" s="28">
        <f t="shared" si="32"/>
        <v>-0.19750859531276113</v>
      </c>
      <c r="AA44" s="28">
        <f t="shared" si="33"/>
        <v>0</v>
      </c>
      <c r="AB44" s="74">
        <v>299092978.39999998</v>
      </c>
      <c r="AC44" s="80">
        <v>1</v>
      </c>
      <c r="AD44" s="28">
        <f t="shared" si="34"/>
        <v>1.609618684407286E-3</v>
      </c>
      <c r="AE44" s="28">
        <f t="shared" si="35"/>
        <v>0</v>
      </c>
      <c r="AF44" s="74">
        <v>299286994.13999999</v>
      </c>
      <c r="AG44" s="80">
        <v>1</v>
      </c>
      <c r="AH44" s="28">
        <f t="shared" si="36"/>
        <v>6.4868035698430009E-4</v>
      </c>
      <c r="AI44" s="28">
        <f t="shared" si="37"/>
        <v>0</v>
      </c>
      <c r="AJ44" s="29">
        <f t="shared" si="16"/>
        <v>-2.3496799920049185E-2</v>
      </c>
      <c r="AK44" s="29">
        <f t="shared" si="17"/>
        <v>0</v>
      </c>
      <c r="AL44" s="30">
        <f t="shared" si="18"/>
        <v>-0.19337309958473028</v>
      </c>
      <c r="AM44" s="30">
        <f t="shared" si="19"/>
        <v>0</v>
      </c>
      <c r="AN44" s="31">
        <f t="shared" si="20"/>
        <v>8.3103951717502747E-2</v>
      </c>
      <c r="AO44" s="89">
        <f t="shared" si="21"/>
        <v>0</v>
      </c>
      <c r="AP44" s="35"/>
      <c r="AQ44" s="43"/>
      <c r="AR44" s="40"/>
      <c r="AS44" s="34"/>
      <c r="AT44" s="34"/>
    </row>
    <row r="45" spans="1:47" s="103" customFormat="1">
      <c r="A45" s="238" t="s">
        <v>153</v>
      </c>
      <c r="B45" s="74">
        <v>261514980.13999999</v>
      </c>
      <c r="C45" s="80">
        <v>100</v>
      </c>
      <c r="D45" s="74">
        <v>266817713.38</v>
      </c>
      <c r="E45" s="80">
        <v>100</v>
      </c>
      <c r="F45" s="28">
        <f t="shared" si="22"/>
        <v>2.0276977009734711E-2</v>
      </c>
      <c r="G45" s="28">
        <f t="shared" si="23"/>
        <v>0</v>
      </c>
      <c r="H45" s="74">
        <v>265559995.75</v>
      </c>
      <c r="I45" s="80">
        <v>100</v>
      </c>
      <c r="J45" s="28">
        <f t="shared" si="24"/>
        <v>-4.7137711138718974E-3</v>
      </c>
      <c r="K45" s="28">
        <f t="shared" si="25"/>
        <v>0</v>
      </c>
      <c r="L45" s="74">
        <v>266696674.40000001</v>
      </c>
      <c r="M45" s="80">
        <v>100</v>
      </c>
      <c r="N45" s="28">
        <f t="shared" si="26"/>
        <v>4.2803082851006029E-3</v>
      </c>
      <c r="O45" s="28">
        <f t="shared" si="27"/>
        <v>0</v>
      </c>
      <c r="P45" s="74">
        <v>266832449.56999999</v>
      </c>
      <c r="Q45" s="80">
        <v>100</v>
      </c>
      <c r="R45" s="28">
        <f t="shared" si="28"/>
        <v>5.090995990311714E-4</v>
      </c>
      <c r="S45" s="28">
        <f t="shared" si="29"/>
        <v>0</v>
      </c>
      <c r="T45" s="74">
        <v>274701982.41000003</v>
      </c>
      <c r="U45" s="80">
        <v>100</v>
      </c>
      <c r="V45" s="28">
        <f t="shared" si="30"/>
        <v>2.9492413132967042E-2</v>
      </c>
      <c r="W45" s="28">
        <f t="shared" si="31"/>
        <v>0</v>
      </c>
      <c r="X45" s="74">
        <v>274701982.41000003</v>
      </c>
      <c r="Y45" s="80">
        <v>100</v>
      </c>
      <c r="Z45" s="28">
        <f t="shared" si="32"/>
        <v>0</v>
      </c>
      <c r="AA45" s="28">
        <f t="shared" si="33"/>
        <v>0</v>
      </c>
      <c r="AB45" s="74">
        <v>346621657.22000003</v>
      </c>
      <c r="AC45" s="80">
        <v>100</v>
      </c>
      <c r="AD45" s="28">
        <f t="shared" si="34"/>
        <v>0.26180981359886207</v>
      </c>
      <c r="AE45" s="28">
        <f t="shared" si="35"/>
        <v>0</v>
      </c>
      <c r="AF45" s="74">
        <v>347987788.66000003</v>
      </c>
      <c r="AG45" s="80">
        <v>100</v>
      </c>
      <c r="AH45" s="28">
        <f t="shared" si="36"/>
        <v>3.9412754845059112E-3</v>
      </c>
      <c r="AI45" s="28">
        <f t="shared" si="37"/>
        <v>0</v>
      </c>
      <c r="AJ45" s="29">
        <f t="shared" si="16"/>
        <v>3.9449514499541198E-2</v>
      </c>
      <c r="AK45" s="29">
        <f t="shared" si="17"/>
        <v>0</v>
      </c>
      <c r="AL45" s="30">
        <f t="shared" si="18"/>
        <v>0.30421546700086644</v>
      </c>
      <c r="AM45" s="30">
        <f t="shared" si="19"/>
        <v>0</v>
      </c>
      <c r="AN45" s="31">
        <f t="shared" si="20"/>
        <v>9.0578739766419891E-2</v>
      </c>
      <c r="AO45" s="89">
        <f t="shared" si="21"/>
        <v>0</v>
      </c>
      <c r="AP45" s="35"/>
      <c r="AQ45" s="43"/>
      <c r="AR45" s="40"/>
      <c r="AS45" s="34"/>
      <c r="AT45" s="34"/>
    </row>
    <row r="46" spans="1:47" s="119" customFormat="1">
      <c r="A46" s="238" t="s">
        <v>165</v>
      </c>
      <c r="B46" s="74">
        <v>109149731.12</v>
      </c>
      <c r="C46" s="80">
        <v>1</v>
      </c>
      <c r="D46" s="74">
        <v>111176809.52054796</v>
      </c>
      <c r="E46" s="80">
        <v>1</v>
      </c>
      <c r="F46" s="28">
        <f t="shared" si="22"/>
        <v>1.857153819572278E-2</v>
      </c>
      <c r="G46" s="28">
        <f t="shared" si="23"/>
        <v>0</v>
      </c>
      <c r="H46" s="74">
        <v>109392234.67</v>
      </c>
      <c r="I46" s="80">
        <v>1</v>
      </c>
      <c r="J46" s="28">
        <f t="shared" si="24"/>
        <v>-1.6051682524835589E-2</v>
      </c>
      <c r="K46" s="28">
        <f t="shared" si="25"/>
        <v>0</v>
      </c>
      <c r="L46" s="74">
        <v>109713437.84</v>
      </c>
      <c r="M46" s="80">
        <v>1</v>
      </c>
      <c r="N46" s="28">
        <f t="shared" si="26"/>
        <v>2.9362520197979769E-3</v>
      </c>
      <c r="O46" s="28">
        <f t="shared" si="27"/>
        <v>0</v>
      </c>
      <c r="P46" s="74">
        <v>109967236.13</v>
      </c>
      <c r="Q46" s="80">
        <v>1</v>
      </c>
      <c r="R46" s="28">
        <f t="shared" si="28"/>
        <v>2.3132835411658233E-3</v>
      </c>
      <c r="S46" s="28">
        <f t="shared" si="29"/>
        <v>0</v>
      </c>
      <c r="T46" s="74">
        <v>110111809.45999999</v>
      </c>
      <c r="U46" s="80">
        <v>1</v>
      </c>
      <c r="V46" s="28">
        <f t="shared" si="30"/>
        <v>1.3146945862046394E-3</v>
      </c>
      <c r="W46" s="28">
        <f t="shared" si="31"/>
        <v>0</v>
      </c>
      <c r="X46" s="74">
        <v>110201559.31</v>
      </c>
      <c r="Y46" s="80">
        <v>1</v>
      </c>
      <c r="Z46" s="28">
        <f t="shared" si="32"/>
        <v>8.1507924027542306E-4</v>
      </c>
      <c r="AA46" s="28">
        <f t="shared" si="33"/>
        <v>0</v>
      </c>
      <c r="AB46" s="74">
        <v>111968682.53</v>
      </c>
      <c r="AC46" s="80">
        <v>1</v>
      </c>
      <c r="AD46" s="28">
        <f t="shared" si="34"/>
        <v>1.6035374009808999E-2</v>
      </c>
      <c r="AE46" s="28">
        <f t="shared" si="35"/>
        <v>0</v>
      </c>
      <c r="AF46" s="74">
        <v>111660233.11</v>
      </c>
      <c r="AG46" s="80">
        <v>1</v>
      </c>
      <c r="AH46" s="28">
        <f t="shared" si="36"/>
        <v>-2.7547829717238861E-3</v>
      </c>
      <c r="AI46" s="28">
        <f t="shared" si="37"/>
        <v>0</v>
      </c>
      <c r="AJ46" s="29">
        <f t="shared" si="16"/>
        <v>2.8974695120520207E-3</v>
      </c>
      <c r="AK46" s="29">
        <f t="shared" si="17"/>
        <v>0</v>
      </c>
      <c r="AL46" s="30">
        <f t="shared" si="18"/>
        <v>4.348241252261297E-3</v>
      </c>
      <c r="AM46" s="30">
        <f t="shared" si="19"/>
        <v>0</v>
      </c>
      <c r="AN46" s="31">
        <f t="shared" si="20"/>
        <v>1.0800023728753116E-2</v>
      </c>
      <c r="AO46" s="89">
        <f t="shared" si="21"/>
        <v>0</v>
      </c>
      <c r="AP46" s="35"/>
      <c r="AQ46" s="43"/>
      <c r="AR46" s="40"/>
      <c r="AS46" s="34"/>
      <c r="AT46" s="34"/>
    </row>
    <row r="47" spans="1:47" s="119" customFormat="1">
      <c r="A47" s="238" t="s">
        <v>173</v>
      </c>
      <c r="B47" s="74">
        <v>1291548834.98</v>
      </c>
      <c r="C47" s="80">
        <v>1</v>
      </c>
      <c r="D47" s="74">
        <v>1328021727.0599999</v>
      </c>
      <c r="E47" s="80">
        <v>1</v>
      </c>
      <c r="F47" s="28">
        <f t="shared" si="22"/>
        <v>2.8239653888553672E-2</v>
      </c>
      <c r="G47" s="28">
        <f t="shared" si="23"/>
        <v>0</v>
      </c>
      <c r="H47" s="74">
        <v>1329880035.71</v>
      </c>
      <c r="I47" s="80">
        <v>1</v>
      </c>
      <c r="J47" s="28">
        <f t="shared" si="24"/>
        <v>1.3993059090336231E-3</v>
      </c>
      <c r="K47" s="28">
        <f t="shared" si="25"/>
        <v>0</v>
      </c>
      <c r="L47" s="74">
        <v>1371331637.6400001</v>
      </c>
      <c r="M47" s="80">
        <v>1</v>
      </c>
      <c r="N47" s="28">
        <f t="shared" si="26"/>
        <v>3.1169429434941304E-2</v>
      </c>
      <c r="O47" s="28">
        <f t="shared" si="27"/>
        <v>0</v>
      </c>
      <c r="P47" s="74">
        <v>1368809140.8800001</v>
      </c>
      <c r="Q47" s="80">
        <v>1</v>
      </c>
      <c r="R47" s="28">
        <f t="shared" si="28"/>
        <v>-1.83945056816533E-3</v>
      </c>
      <c r="S47" s="28">
        <f t="shared" si="29"/>
        <v>0</v>
      </c>
      <c r="T47" s="74">
        <v>1380873142.7</v>
      </c>
      <c r="U47" s="80">
        <v>1</v>
      </c>
      <c r="V47" s="28">
        <f t="shared" si="30"/>
        <v>8.8135017948843108E-3</v>
      </c>
      <c r="W47" s="28">
        <f t="shared" si="31"/>
        <v>0</v>
      </c>
      <c r="X47" s="74">
        <v>1420213691.28</v>
      </c>
      <c r="Y47" s="80">
        <v>1</v>
      </c>
      <c r="Z47" s="28">
        <f t="shared" si="32"/>
        <v>2.8489618172367344E-2</v>
      </c>
      <c r="AA47" s="28">
        <f t="shared" si="33"/>
        <v>0</v>
      </c>
      <c r="AB47" s="74">
        <v>1431705695.46</v>
      </c>
      <c r="AC47" s="80">
        <v>1</v>
      </c>
      <c r="AD47" s="28">
        <f t="shared" si="34"/>
        <v>8.0917429894952191E-3</v>
      </c>
      <c r="AE47" s="28">
        <f t="shared" si="35"/>
        <v>0</v>
      </c>
      <c r="AF47" s="74">
        <v>1433114735.5699999</v>
      </c>
      <c r="AG47" s="80">
        <v>1</v>
      </c>
      <c r="AH47" s="28">
        <f t="shared" si="36"/>
        <v>9.8416882357038995E-4</v>
      </c>
      <c r="AI47" s="28">
        <f t="shared" si="37"/>
        <v>0</v>
      </c>
      <c r="AJ47" s="29">
        <f t="shared" si="16"/>
        <v>1.3168496305585066E-2</v>
      </c>
      <c r="AK47" s="29">
        <f t="shared" si="17"/>
        <v>0</v>
      </c>
      <c r="AL47" s="30">
        <f t="shared" si="18"/>
        <v>7.9135006881745018E-2</v>
      </c>
      <c r="AM47" s="30">
        <f t="shared" si="19"/>
        <v>0</v>
      </c>
      <c r="AN47" s="31">
        <f t="shared" si="20"/>
        <v>1.3850527113436387E-2</v>
      </c>
      <c r="AO47" s="89">
        <f t="shared" si="21"/>
        <v>0</v>
      </c>
      <c r="AP47" s="35"/>
      <c r="AQ47" s="43"/>
      <c r="AR47" s="40"/>
      <c r="AS47" s="34"/>
      <c r="AT47" s="34"/>
    </row>
    <row r="48" spans="1:47" s="130" customFormat="1">
      <c r="A48" s="238" t="s">
        <v>178</v>
      </c>
      <c r="B48" s="74">
        <v>157586097.36000001</v>
      </c>
      <c r="C48" s="80">
        <v>1</v>
      </c>
      <c r="D48" s="74">
        <v>157510148.28999999</v>
      </c>
      <c r="E48" s="80">
        <v>1</v>
      </c>
      <c r="F48" s="28">
        <f t="shared" si="22"/>
        <v>-4.819528579765486E-4</v>
      </c>
      <c r="G48" s="28">
        <f t="shared" si="23"/>
        <v>0</v>
      </c>
      <c r="H48" s="74">
        <v>157510148.28</v>
      </c>
      <c r="I48" s="80">
        <v>1</v>
      </c>
      <c r="J48" s="28">
        <f t="shared" si="24"/>
        <v>-6.3487912187380722E-11</v>
      </c>
      <c r="K48" s="28">
        <f t="shared" si="25"/>
        <v>0</v>
      </c>
      <c r="L48" s="74">
        <v>158129158.09</v>
      </c>
      <c r="M48" s="80">
        <v>1</v>
      </c>
      <c r="N48" s="28">
        <f t="shared" si="26"/>
        <v>3.9299677941995927E-3</v>
      </c>
      <c r="O48" s="28">
        <f t="shared" si="27"/>
        <v>0</v>
      </c>
      <c r="P48" s="74">
        <v>158040341.02000001</v>
      </c>
      <c r="Q48" s="80">
        <v>1</v>
      </c>
      <c r="R48" s="28">
        <f t="shared" si="28"/>
        <v>-5.6167421032775095E-4</v>
      </c>
      <c r="S48" s="28">
        <f t="shared" si="29"/>
        <v>0</v>
      </c>
      <c r="T48" s="74">
        <v>157984527.96000001</v>
      </c>
      <c r="U48" s="80">
        <v>1</v>
      </c>
      <c r="V48" s="28">
        <f t="shared" si="30"/>
        <v>-3.5315704610469829E-4</v>
      </c>
      <c r="W48" s="28">
        <f t="shared" si="31"/>
        <v>0</v>
      </c>
      <c r="X48" s="74">
        <v>157749360.71000001</v>
      </c>
      <c r="Y48" s="80">
        <v>1</v>
      </c>
      <c r="Z48" s="28">
        <f t="shared" si="32"/>
        <v>-1.4885460812943774E-3</v>
      </c>
      <c r="AA48" s="28">
        <f t="shared" si="33"/>
        <v>0</v>
      </c>
      <c r="AB48" s="74">
        <v>157468149.78999999</v>
      </c>
      <c r="AC48" s="80">
        <v>1</v>
      </c>
      <c r="AD48" s="28">
        <f t="shared" si="34"/>
        <v>-1.7826438011180495E-3</v>
      </c>
      <c r="AE48" s="28">
        <f t="shared" si="35"/>
        <v>0</v>
      </c>
      <c r="AF48" s="74">
        <v>157728141.75</v>
      </c>
      <c r="AG48" s="80">
        <v>1</v>
      </c>
      <c r="AH48" s="28">
        <f t="shared" si="36"/>
        <v>1.6510764897329042E-3</v>
      </c>
      <c r="AI48" s="28">
        <f t="shared" si="37"/>
        <v>0</v>
      </c>
      <c r="AJ48" s="29">
        <f t="shared" si="16"/>
        <v>1.1413377795289499E-4</v>
      </c>
      <c r="AK48" s="29">
        <f t="shared" si="17"/>
        <v>0</v>
      </c>
      <c r="AL48" s="30">
        <f t="shared" si="18"/>
        <v>1.3839962844720928E-3</v>
      </c>
      <c r="AM48" s="30">
        <f t="shared" si="19"/>
        <v>0</v>
      </c>
      <c r="AN48" s="31">
        <f t="shared" si="20"/>
        <v>1.8567465023187452E-3</v>
      </c>
      <c r="AO48" s="89">
        <f t="shared" si="21"/>
        <v>0</v>
      </c>
      <c r="AP48" s="35"/>
      <c r="AQ48" s="43"/>
      <c r="AR48" s="40"/>
      <c r="AS48" s="34"/>
      <c r="AT48" s="34"/>
    </row>
    <row r="49" spans="1:48" s="130" customFormat="1">
      <c r="A49" s="238" t="s">
        <v>189</v>
      </c>
      <c r="B49" s="74">
        <v>740128023.5</v>
      </c>
      <c r="C49" s="80">
        <v>1</v>
      </c>
      <c r="D49" s="74">
        <v>744407790.34000003</v>
      </c>
      <c r="E49" s="80">
        <v>1</v>
      </c>
      <c r="F49" s="28">
        <f t="shared" si="22"/>
        <v>5.7824683083358931E-3</v>
      </c>
      <c r="G49" s="28">
        <f t="shared" si="23"/>
        <v>0</v>
      </c>
      <c r="H49" s="74">
        <v>758756011.92999995</v>
      </c>
      <c r="I49" s="80">
        <v>1</v>
      </c>
      <c r="J49" s="28">
        <f t="shared" si="24"/>
        <v>1.9274679518663448E-2</v>
      </c>
      <c r="K49" s="28">
        <f t="shared" si="25"/>
        <v>0</v>
      </c>
      <c r="L49" s="74">
        <v>801939879.22000003</v>
      </c>
      <c r="M49" s="80">
        <v>1</v>
      </c>
      <c r="N49" s="28">
        <f t="shared" si="26"/>
        <v>5.6914036410935308E-2</v>
      </c>
      <c r="O49" s="28">
        <f t="shared" si="27"/>
        <v>0</v>
      </c>
      <c r="P49" s="74">
        <v>808143540.62</v>
      </c>
      <c r="Q49" s="80">
        <v>1</v>
      </c>
      <c r="R49" s="28">
        <f t="shared" si="28"/>
        <v>7.7358185579122392E-3</v>
      </c>
      <c r="S49" s="28">
        <f t="shared" si="29"/>
        <v>0</v>
      </c>
      <c r="T49" s="74">
        <v>801054446.49000001</v>
      </c>
      <c r="U49" s="80">
        <v>1</v>
      </c>
      <c r="V49" s="28">
        <f t="shared" si="30"/>
        <v>-8.772072996538845E-3</v>
      </c>
      <c r="W49" s="28">
        <f t="shared" si="31"/>
        <v>0</v>
      </c>
      <c r="X49" s="74">
        <v>800441144.25999999</v>
      </c>
      <c r="Y49" s="80">
        <v>1</v>
      </c>
      <c r="Z49" s="28">
        <f t="shared" si="32"/>
        <v>-7.6561865761727002E-4</v>
      </c>
      <c r="AA49" s="28">
        <f t="shared" si="33"/>
        <v>0</v>
      </c>
      <c r="AB49" s="74">
        <v>825430837.12</v>
      </c>
      <c r="AC49" s="80">
        <v>1</v>
      </c>
      <c r="AD49" s="28">
        <f t="shared" si="34"/>
        <v>3.1219900475134548E-2</v>
      </c>
      <c r="AE49" s="28">
        <f t="shared" si="35"/>
        <v>0</v>
      </c>
      <c r="AF49" s="74">
        <v>850192911.03999996</v>
      </c>
      <c r="AG49" s="80">
        <v>1</v>
      </c>
      <c r="AH49" s="28">
        <f t="shared" si="36"/>
        <v>2.9998968788707951E-2</v>
      </c>
      <c r="AI49" s="28">
        <f t="shared" si="37"/>
        <v>0</v>
      </c>
      <c r="AJ49" s="29">
        <f t="shared" si="16"/>
        <v>1.7673522550691659E-2</v>
      </c>
      <c r="AK49" s="29">
        <f t="shared" si="17"/>
        <v>0</v>
      </c>
      <c r="AL49" s="30">
        <f t="shared" si="18"/>
        <v>0.14210641273875405</v>
      </c>
      <c r="AM49" s="30">
        <f t="shared" si="19"/>
        <v>0</v>
      </c>
      <c r="AN49" s="31">
        <f t="shared" si="20"/>
        <v>2.123786778200179E-2</v>
      </c>
      <c r="AO49" s="89">
        <f t="shared" si="21"/>
        <v>0</v>
      </c>
      <c r="AP49" s="35"/>
      <c r="AQ49" s="43"/>
      <c r="AR49" s="40"/>
      <c r="AS49" s="34"/>
      <c r="AT49" s="34"/>
    </row>
    <row r="50" spans="1:48" s="137" customFormat="1">
      <c r="A50" s="238" t="s">
        <v>199</v>
      </c>
      <c r="B50" s="74">
        <v>7030158.3799999999</v>
      </c>
      <c r="C50" s="80">
        <v>100</v>
      </c>
      <c r="D50" s="74">
        <v>7032366.04</v>
      </c>
      <c r="E50" s="80">
        <v>100</v>
      </c>
      <c r="F50" s="28">
        <f t="shared" si="22"/>
        <v>3.1402706463636585E-4</v>
      </c>
      <c r="G50" s="28">
        <f t="shared" si="23"/>
        <v>0</v>
      </c>
      <c r="H50" s="74">
        <v>6893155.6399999997</v>
      </c>
      <c r="I50" s="80">
        <v>100</v>
      </c>
      <c r="J50" s="28">
        <f t="shared" si="24"/>
        <v>-1.9795670363029108E-2</v>
      </c>
      <c r="K50" s="28">
        <f t="shared" si="25"/>
        <v>0</v>
      </c>
      <c r="L50" s="74">
        <v>6707500</v>
      </c>
      <c r="M50" s="80">
        <v>100</v>
      </c>
      <c r="N50" s="28">
        <f t="shared" si="26"/>
        <v>-2.693333063925997E-2</v>
      </c>
      <c r="O50" s="28">
        <f t="shared" si="27"/>
        <v>0</v>
      </c>
      <c r="P50" s="74">
        <v>6841136.4000000004</v>
      </c>
      <c r="Q50" s="80">
        <v>100</v>
      </c>
      <c r="R50" s="28">
        <f t="shared" si="28"/>
        <v>1.9923428997391034E-2</v>
      </c>
      <c r="S50" s="28">
        <f t="shared" si="29"/>
        <v>0</v>
      </c>
      <c r="T50" s="74">
        <v>6842824.6900000004</v>
      </c>
      <c r="U50" s="80">
        <v>100</v>
      </c>
      <c r="V50" s="28">
        <f t="shared" si="30"/>
        <v>2.4678502244159862E-4</v>
      </c>
      <c r="W50" s="28">
        <f t="shared" si="31"/>
        <v>0</v>
      </c>
      <c r="X50" s="74">
        <v>6824377.75</v>
      </c>
      <c r="Y50" s="80">
        <v>100</v>
      </c>
      <c r="Z50" s="28">
        <f t="shared" si="32"/>
        <v>-2.6958077746692074E-3</v>
      </c>
      <c r="AA50" s="28">
        <f t="shared" si="33"/>
        <v>0</v>
      </c>
      <c r="AB50" s="74">
        <v>6825219.2199999997</v>
      </c>
      <c r="AC50" s="80">
        <v>100</v>
      </c>
      <c r="AD50" s="28">
        <f t="shared" si="34"/>
        <v>1.2330354954336156E-4</v>
      </c>
      <c r="AE50" s="28">
        <f t="shared" si="35"/>
        <v>0</v>
      </c>
      <c r="AF50" s="74">
        <v>6824687.8899999997</v>
      </c>
      <c r="AG50" s="80">
        <v>100</v>
      </c>
      <c r="AH50" s="28">
        <f t="shared" si="36"/>
        <v>-7.7848048959821471E-5</v>
      </c>
      <c r="AI50" s="28">
        <f t="shared" si="37"/>
        <v>0</v>
      </c>
      <c r="AJ50" s="29">
        <f t="shared" si="16"/>
        <v>-3.6118890239882182E-3</v>
      </c>
      <c r="AK50" s="29">
        <f t="shared" si="17"/>
        <v>0</v>
      </c>
      <c r="AL50" s="30">
        <f t="shared" si="18"/>
        <v>-2.9531760550962498E-2</v>
      </c>
      <c r="AM50" s="30">
        <f t="shared" si="19"/>
        <v>0</v>
      </c>
      <c r="AN50" s="31">
        <f t="shared" si="20"/>
        <v>1.4229236042003138E-2</v>
      </c>
      <c r="AO50" s="89">
        <f t="shared" si="21"/>
        <v>0</v>
      </c>
      <c r="AP50" s="35"/>
      <c r="AQ50" s="43"/>
      <c r="AR50" s="40"/>
      <c r="AS50" s="34"/>
      <c r="AT50" s="34"/>
    </row>
    <row r="51" spans="1:48">
      <c r="A51" s="238" t="s">
        <v>208</v>
      </c>
      <c r="B51" s="74">
        <v>786632370.11886919</v>
      </c>
      <c r="C51" s="80">
        <v>100</v>
      </c>
      <c r="D51" s="74">
        <v>829010496.73193228</v>
      </c>
      <c r="E51" s="80">
        <v>100</v>
      </c>
      <c r="F51" s="28">
        <f t="shared" si="22"/>
        <v>5.3872848642955384E-2</v>
      </c>
      <c r="G51" s="28">
        <f t="shared" si="23"/>
        <v>0</v>
      </c>
      <c r="H51" s="74">
        <v>819768669.38999999</v>
      </c>
      <c r="I51" s="80">
        <v>100</v>
      </c>
      <c r="J51" s="28">
        <f t="shared" si="24"/>
        <v>-1.1148022103899514E-2</v>
      </c>
      <c r="K51" s="28">
        <f t="shared" si="25"/>
        <v>0</v>
      </c>
      <c r="L51" s="74">
        <v>821384666.07000005</v>
      </c>
      <c r="M51" s="80">
        <v>100</v>
      </c>
      <c r="N51" s="28">
        <f t="shared" si="26"/>
        <v>1.9712837783890302E-3</v>
      </c>
      <c r="O51" s="28">
        <f t="shared" si="27"/>
        <v>0</v>
      </c>
      <c r="P51" s="74">
        <v>853399091.77999997</v>
      </c>
      <c r="Q51" s="80">
        <v>100</v>
      </c>
      <c r="R51" s="28">
        <f t="shared" si="28"/>
        <v>3.8976166749223905E-2</v>
      </c>
      <c r="S51" s="28">
        <f t="shared" si="29"/>
        <v>0</v>
      </c>
      <c r="T51" s="74">
        <v>912683621.04574001</v>
      </c>
      <c r="U51" s="80">
        <v>100</v>
      </c>
      <c r="V51" s="28">
        <f t="shared" si="30"/>
        <v>6.9468704427708902E-2</v>
      </c>
      <c r="W51" s="28">
        <f t="shared" si="31"/>
        <v>0</v>
      </c>
      <c r="X51" s="74">
        <v>1088885823.4199998</v>
      </c>
      <c r="Y51" s="80">
        <v>100</v>
      </c>
      <c r="Z51" s="28">
        <f t="shared" si="32"/>
        <v>0.19305945489891649</v>
      </c>
      <c r="AA51" s="28">
        <f t="shared" si="33"/>
        <v>0</v>
      </c>
      <c r="AB51" s="74">
        <v>1024921766.75</v>
      </c>
      <c r="AC51" s="80">
        <v>100</v>
      </c>
      <c r="AD51" s="28">
        <f t="shared" si="34"/>
        <v>-5.8742666397382168E-2</v>
      </c>
      <c r="AE51" s="28">
        <f t="shared" si="35"/>
        <v>0</v>
      </c>
      <c r="AF51" s="74">
        <v>1022723480.37</v>
      </c>
      <c r="AG51" s="80">
        <v>100</v>
      </c>
      <c r="AH51" s="28">
        <f t="shared" si="36"/>
        <v>-2.1448333436909078E-3</v>
      </c>
      <c r="AI51" s="28">
        <f t="shared" si="37"/>
        <v>0</v>
      </c>
      <c r="AJ51" s="29">
        <f t="shared" si="16"/>
        <v>3.5664117081527641E-2</v>
      </c>
      <c r="AK51" s="29">
        <f t="shared" si="17"/>
        <v>0</v>
      </c>
      <c r="AL51" s="30">
        <f t="shared" si="18"/>
        <v>0.23366770915653012</v>
      </c>
      <c r="AM51" s="30">
        <f t="shared" si="19"/>
        <v>0</v>
      </c>
      <c r="AN51" s="31">
        <f t="shared" si="20"/>
        <v>7.5524178683359658E-2</v>
      </c>
      <c r="AO51" s="89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0" t="s">
        <v>47</v>
      </c>
      <c r="B52" s="86">
        <f>SUM(B23:B51)</f>
        <v>569550571667.3938</v>
      </c>
      <c r="C52" s="102"/>
      <c r="D52" s="86">
        <f>SUM(D23:D51)</f>
        <v>572246811057.33325</v>
      </c>
      <c r="E52" s="102"/>
      <c r="F52" s="28">
        <f>((D52-B52)/B52)</f>
        <v>4.7339771463068663E-3</v>
      </c>
      <c r="G52" s="28"/>
      <c r="H52" s="86">
        <f>SUM(H23:H51)</f>
        <v>580741977913.42883</v>
      </c>
      <c r="I52" s="102"/>
      <c r="J52" s="28">
        <f>((H52-D52)/D52)</f>
        <v>1.4845284747675864E-2</v>
      </c>
      <c r="K52" s="28"/>
      <c r="L52" s="86">
        <f>SUM(L23:L51)</f>
        <v>585596695967.47998</v>
      </c>
      <c r="M52" s="102"/>
      <c r="N52" s="28">
        <f>((L52-H52)/H52)</f>
        <v>8.3595094528793306E-3</v>
      </c>
      <c r="O52" s="28"/>
      <c r="P52" s="86">
        <f>SUM(P23:P51)</f>
        <v>588741407379.93774</v>
      </c>
      <c r="Q52" s="102"/>
      <c r="R52" s="28">
        <f>((P52-L52)/L52)</f>
        <v>5.3700976014939804E-3</v>
      </c>
      <c r="S52" s="28"/>
      <c r="T52" s="86">
        <f>SUM(T23:T51)</f>
        <v>602088322317.36926</v>
      </c>
      <c r="U52" s="102"/>
      <c r="V52" s="28">
        <f>((T52-P52)/P52)</f>
        <v>2.2670250079451663E-2</v>
      </c>
      <c r="W52" s="28"/>
      <c r="X52" s="86">
        <f>SUM(X23:X51)</f>
        <v>610707740903.56982</v>
      </c>
      <c r="Y52" s="102"/>
      <c r="Z52" s="28">
        <f>((X52-T52)/T52)</f>
        <v>1.4315870723128133E-2</v>
      </c>
      <c r="AA52" s="28"/>
      <c r="AB52" s="86">
        <f>SUM(AB23:AB51)</f>
        <v>616880768001.80847</v>
      </c>
      <c r="AC52" s="102"/>
      <c r="AD52" s="28">
        <f>((AB52-X52)/X52)</f>
        <v>1.0107988952465828E-2</v>
      </c>
      <c r="AE52" s="28"/>
      <c r="AF52" s="86">
        <f>SUM(AF23:AF51)</f>
        <v>618846705047.34998</v>
      </c>
      <c r="AG52" s="102"/>
      <c r="AH52" s="28">
        <f>((AF52-AB52)/AB52)</f>
        <v>3.1868995558242798E-3</v>
      </c>
      <c r="AI52" s="28"/>
      <c r="AJ52" s="29">
        <f t="shared" si="16"/>
        <v>1.0448734782403242E-2</v>
      </c>
      <c r="AK52" s="29"/>
      <c r="AL52" s="30">
        <f t="shared" si="18"/>
        <v>8.1433208695238832E-2</v>
      </c>
      <c r="AM52" s="30"/>
      <c r="AN52" s="31">
        <f t="shared" si="20"/>
        <v>6.5390700479932449E-3</v>
      </c>
      <c r="AO52" s="89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7" customFormat="1" ht="8.25" customHeight="1">
      <c r="A53" s="240"/>
      <c r="B53" s="102"/>
      <c r="C53" s="102"/>
      <c r="D53" s="102"/>
      <c r="E53" s="102"/>
      <c r="F53" s="28"/>
      <c r="G53" s="28"/>
      <c r="H53" s="102"/>
      <c r="I53" s="102"/>
      <c r="J53" s="28"/>
      <c r="K53" s="28"/>
      <c r="L53" s="102"/>
      <c r="M53" s="102"/>
      <c r="N53" s="28"/>
      <c r="O53" s="28"/>
      <c r="P53" s="102"/>
      <c r="Q53" s="102"/>
      <c r="R53" s="28"/>
      <c r="S53" s="28"/>
      <c r="T53" s="102"/>
      <c r="U53" s="102"/>
      <c r="V53" s="28"/>
      <c r="W53" s="28"/>
      <c r="X53" s="102"/>
      <c r="Y53" s="102"/>
      <c r="Z53" s="28"/>
      <c r="AA53" s="28"/>
      <c r="AB53" s="102"/>
      <c r="AC53" s="102"/>
      <c r="AD53" s="28"/>
      <c r="AE53" s="28"/>
      <c r="AF53" s="102"/>
      <c r="AG53" s="102"/>
      <c r="AH53" s="28"/>
      <c r="AI53" s="28"/>
      <c r="AJ53" s="29"/>
      <c r="AK53" s="29"/>
      <c r="AL53" s="30"/>
      <c r="AM53" s="30"/>
      <c r="AN53" s="31"/>
      <c r="AO53" s="89"/>
      <c r="AP53" s="35"/>
      <c r="AQ53" s="48"/>
      <c r="AR53" s="49"/>
      <c r="AS53" s="34"/>
      <c r="AT53" s="34"/>
    </row>
    <row r="54" spans="1:48">
      <c r="A54" s="241" t="s">
        <v>215</v>
      </c>
      <c r="B54" s="102"/>
      <c r="C54" s="102"/>
      <c r="D54" s="102"/>
      <c r="E54" s="102"/>
      <c r="F54" s="28"/>
      <c r="G54" s="28"/>
      <c r="H54" s="102"/>
      <c r="I54" s="102"/>
      <c r="J54" s="28"/>
      <c r="K54" s="28"/>
      <c r="L54" s="102"/>
      <c r="M54" s="102"/>
      <c r="N54" s="28"/>
      <c r="O54" s="28"/>
      <c r="P54" s="102"/>
      <c r="Q54" s="102"/>
      <c r="R54" s="28"/>
      <c r="S54" s="28"/>
      <c r="T54" s="102"/>
      <c r="U54" s="102"/>
      <c r="V54" s="28"/>
      <c r="W54" s="28"/>
      <c r="X54" s="102"/>
      <c r="Y54" s="102"/>
      <c r="Z54" s="28"/>
      <c r="AA54" s="28"/>
      <c r="AB54" s="102"/>
      <c r="AC54" s="102"/>
      <c r="AD54" s="28"/>
      <c r="AE54" s="28"/>
      <c r="AF54" s="102"/>
      <c r="AG54" s="102"/>
      <c r="AH54" s="28"/>
      <c r="AI54" s="28"/>
      <c r="AJ54" s="29"/>
      <c r="AK54" s="29"/>
      <c r="AL54" s="30"/>
      <c r="AM54" s="30"/>
      <c r="AN54" s="31"/>
      <c r="AO54" s="89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38" t="s">
        <v>21</v>
      </c>
      <c r="B55" s="82">
        <v>81401091917.690002</v>
      </c>
      <c r="C55" s="83">
        <v>236.36</v>
      </c>
      <c r="D55" s="82">
        <v>79766641070.860001</v>
      </c>
      <c r="E55" s="83">
        <v>236.42</v>
      </c>
      <c r="F55" s="28">
        <f t="shared" ref="F55:F81" si="38">((D55-B55)/B55)</f>
        <v>-2.0078979388663515E-2</v>
      </c>
      <c r="G55" s="28">
        <f t="shared" ref="G55:G81" si="39">((E55-C55)/C55)</f>
        <v>2.5385005923156986E-4</v>
      </c>
      <c r="H55" s="82">
        <v>84935230159.440002</v>
      </c>
      <c r="I55" s="83">
        <v>236.49</v>
      </c>
      <c r="J55" s="28">
        <f t="shared" ref="J55:J81" si="40">((H55-D55)/D55)</f>
        <v>6.4796373762166196E-2</v>
      </c>
      <c r="K55" s="28">
        <f t="shared" ref="K55:K81" si="41">((I55-E55)/E55)</f>
        <v>2.9608324168861182E-4</v>
      </c>
      <c r="L55" s="82">
        <v>83930378000.339996</v>
      </c>
      <c r="M55" s="83">
        <v>236.55</v>
      </c>
      <c r="N55" s="28">
        <f t="shared" ref="N55:N81" si="42">((L55-H55)/H55)</f>
        <v>-1.1830805158397788E-2</v>
      </c>
      <c r="O55" s="28">
        <f t="shared" ref="O55:O81" si="43">((M55-I55)/I55)</f>
        <v>2.5371051630091026E-4</v>
      </c>
      <c r="P55" s="82">
        <v>82935526398.160004</v>
      </c>
      <c r="Q55" s="83">
        <v>236.62</v>
      </c>
      <c r="R55" s="28">
        <f t="shared" ref="R55:R81" si="44">((P55-L55)/L55)</f>
        <v>-1.1853295861195367E-2</v>
      </c>
      <c r="S55" s="28">
        <f t="shared" ref="S55:S81" si="45">((Q55-M55)/M55)</f>
        <v>2.9592052420204259E-4</v>
      </c>
      <c r="T55" s="82">
        <v>79113318251.990005</v>
      </c>
      <c r="U55" s="83">
        <v>236.73</v>
      </c>
      <c r="V55" s="28">
        <f t="shared" ref="V55:V81" si="46">((T55-P55)/P55)</f>
        <v>-4.6086500106362102E-2</v>
      </c>
      <c r="W55" s="28">
        <f t="shared" ref="W55:W81" si="47">((U55-Q55)/Q55)</f>
        <v>4.6488039895184355E-4</v>
      </c>
      <c r="X55" s="82">
        <v>72884297057.570007</v>
      </c>
      <c r="Y55" s="83">
        <v>236.88</v>
      </c>
      <c r="Z55" s="28">
        <f t="shared" ref="Z55:Z81" si="48">((X55-T55)/T55)</f>
        <v>-7.8735430797877246E-2</v>
      </c>
      <c r="AA55" s="28">
        <f t="shared" ref="AA55:AA81" si="49">((Y55-U55)/U55)</f>
        <v>6.3363325307314532E-4</v>
      </c>
      <c r="AB55" s="82">
        <v>70361179431.330002</v>
      </c>
      <c r="AC55" s="83">
        <v>237.13</v>
      </c>
      <c r="AD55" s="28">
        <f t="shared" ref="AD55:AD81" si="50">((AB55-X55)/X55)</f>
        <v>-3.4618123904618846E-2</v>
      </c>
      <c r="AE55" s="28">
        <f t="shared" ref="AE55:AE81" si="51">((AC55-Y55)/Y55)</f>
        <v>1.0553866936845661E-3</v>
      </c>
      <c r="AF55" s="82">
        <v>70136548259.660004</v>
      </c>
      <c r="AG55" s="83">
        <v>237.38</v>
      </c>
      <c r="AH55" s="28">
        <f t="shared" ref="AH55:AH81" si="52">((AF55-AB55)/AB55)</f>
        <v>-3.192544148428185E-3</v>
      </c>
      <c r="AI55" s="28">
        <f t="shared" ref="AI55:AI81" si="53">((AG55-AC55)/AC55)</f>
        <v>1.0542740269050732E-3</v>
      </c>
      <c r="AJ55" s="29">
        <f t="shared" si="16"/>
        <v>-1.7699913200422107E-2</v>
      </c>
      <c r="AK55" s="29">
        <f t="shared" si="17"/>
        <v>5.3846733925472039E-4</v>
      </c>
      <c r="AL55" s="30">
        <f t="shared" si="18"/>
        <v>-0.12072832304227513</v>
      </c>
      <c r="AM55" s="30">
        <f t="shared" si="19"/>
        <v>4.0605701717283142E-3</v>
      </c>
      <c r="AN55" s="31">
        <f t="shared" si="20"/>
        <v>4.1244478447531339E-2</v>
      </c>
      <c r="AO55" s="89">
        <f t="shared" si="21"/>
        <v>3.4380355676226563E-4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38" t="s">
        <v>22</v>
      </c>
      <c r="B56" s="82">
        <v>1361365465.45</v>
      </c>
      <c r="C56" s="83">
        <v>325.34629999999999</v>
      </c>
      <c r="D56" s="82">
        <v>1343426657.0899999</v>
      </c>
      <c r="E56" s="83">
        <v>321.05919999999998</v>
      </c>
      <c r="F56" s="28">
        <f t="shared" si="38"/>
        <v>-1.3177070239599806E-2</v>
      </c>
      <c r="G56" s="28">
        <f t="shared" si="39"/>
        <v>-1.3177036284107149E-2</v>
      </c>
      <c r="H56" s="82">
        <v>1389725339.99</v>
      </c>
      <c r="I56" s="83">
        <v>319.49020000000002</v>
      </c>
      <c r="J56" s="28">
        <f t="shared" si="40"/>
        <v>3.4463126554513814E-2</v>
      </c>
      <c r="K56" s="28">
        <f t="shared" si="41"/>
        <v>-4.8869491981539852E-3</v>
      </c>
      <c r="L56" s="82">
        <v>1341998612.76</v>
      </c>
      <c r="M56" s="83">
        <v>308.7559</v>
      </c>
      <c r="N56" s="28">
        <f t="shared" si="42"/>
        <v>-3.4342560977080147E-2</v>
      </c>
      <c r="O56" s="28">
        <f t="shared" si="43"/>
        <v>-3.3598213654127788E-2</v>
      </c>
      <c r="P56" s="82">
        <v>1380026327.8800001</v>
      </c>
      <c r="Q56" s="83">
        <v>317.505</v>
      </c>
      <c r="R56" s="28">
        <f t="shared" si="44"/>
        <v>2.8336627741954987E-2</v>
      </c>
      <c r="S56" s="28">
        <f t="shared" si="45"/>
        <v>2.8336624498511601E-2</v>
      </c>
      <c r="T56" s="82">
        <v>1392160401.4200001</v>
      </c>
      <c r="U56" s="83">
        <v>320.29669999999999</v>
      </c>
      <c r="V56" s="28">
        <f t="shared" si="46"/>
        <v>8.7926391655442949E-3</v>
      </c>
      <c r="W56" s="28">
        <f t="shared" si="47"/>
        <v>8.7926174390954206E-3</v>
      </c>
      <c r="X56" s="82">
        <v>1395256845.6500001</v>
      </c>
      <c r="Y56" s="83">
        <v>321.00909999999999</v>
      </c>
      <c r="Z56" s="28">
        <f t="shared" si="48"/>
        <v>2.2242007651141734E-3</v>
      </c>
      <c r="AA56" s="28">
        <f t="shared" si="49"/>
        <v>2.2241877609104383E-3</v>
      </c>
      <c r="AB56" s="82">
        <v>1395114494.8599999</v>
      </c>
      <c r="AC56" s="83">
        <v>320.97640000000001</v>
      </c>
      <c r="AD56" s="28">
        <f t="shared" si="50"/>
        <v>-1.0202479238428976E-4</v>
      </c>
      <c r="AE56" s="28">
        <f t="shared" si="51"/>
        <v>-1.0186627108071728E-4</v>
      </c>
      <c r="AF56" s="82">
        <v>1394212189.8599999</v>
      </c>
      <c r="AG56" s="83">
        <v>320.7688</v>
      </c>
      <c r="AH56" s="28">
        <f t="shared" si="52"/>
        <v>-6.4676053709165036E-4</v>
      </c>
      <c r="AI56" s="28">
        <f t="shared" si="53"/>
        <v>-6.4677652313383026E-4</v>
      </c>
      <c r="AJ56" s="29">
        <f t="shared" si="16"/>
        <v>3.1935222101214219E-3</v>
      </c>
      <c r="AK56" s="29">
        <f t="shared" si="17"/>
        <v>-1.6321765290107509E-3</v>
      </c>
      <c r="AL56" s="30">
        <f t="shared" si="18"/>
        <v>3.7802981280724818E-2</v>
      </c>
      <c r="AM56" s="30">
        <f t="shared" si="19"/>
        <v>-9.045060848590444E-4</v>
      </c>
      <c r="AN56" s="31">
        <f t="shared" si="20"/>
        <v>2.1859342057147593E-2</v>
      </c>
      <c r="AO56" s="89">
        <f t="shared" si="21"/>
        <v>1.7690573090431858E-2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6"/>
      <c r="AV56" s="96"/>
    </row>
    <row r="57" spans="1:48">
      <c r="A57" s="238" t="s">
        <v>238</v>
      </c>
      <c r="B57" s="82">
        <v>41916436435.32</v>
      </c>
      <c r="C57" s="82">
        <v>1406.74</v>
      </c>
      <c r="D57" s="82">
        <v>42478210118.150002</v>
      </c>
      <c r="E57" s="82">
        <v>1409.85</v>
      </c>
      <c r="F57" s="28">
        <f t="shared" si="38"/>
        <v>1.3402229068228593E-2</v>
      </c>
      <c r="G57" s="28">
        <f t="shared" si="39"/>
        <v>2.2107852197278104E-3</v>
      </c>
      <c r="H57" s="82">
        <v>43905838991.940002</v>
      </c>
      <c r="I57" s="82">
        <v>1412.64</v>
      </c>
      <c r="J57" s="28">
        <f t="shared" si="40"/>
        <v>3.3608498800188534E-2</v>
      </c>
      <c r="K57" s="28">
        <f t="shared" si="41"/>
        <v>1.9789339291415337E-3</v>
      </c>
      <c r="L57" s="82">
        <v>44351835487.239998</v>
      </c>
      <c r="M57" s="82">
        <v>1415.29</v>
      </c>
      <c r="N57" s="28">
        <f t="shared" si="42"/>
        <v>1.0158022384719013E-2</v>
      </c>
      <c r="O57" s="28">
        <f t="shared" si="43"/>
        <v>1.8759202627703191E-3</v>
      </c>
      <c r="P57" s="82">
        <v>44504200784.580002</v>
      </c>
      <c r="Q57" s="82">
        <v>1418.08</v>
      </c>
      <c r="R57" s="28">
        <f t="shared" si="44"/>
        <v>3.435377491509667E-3</v>
      </c>
      <c r="S57" s="28">
        <f t="shared" si="45"/>
        <v>1.9713274311271636E-3</v>
      </c>
      <c r="T57" s="82">
        <v>44277747546.629997</v>
      </c>
      <c r="U57" s="82">
        <v>1420.89</v>
      </c>
      <c r="V57" s="28">
        <f t="shared" si="46"/>
        <v>-5.08835646877782E-3</v>
      </c>
      <c r="W57" s="28">
        <f t="shared" si="47"/>
        <v>1.9815525217196299E-3</v>
      </c>
      <c r="X57" s="82">
        <v>47489304988.730003</v>
      </c>
      <c r="Y57" s="82">
        <v>1424.67</v>
      </c>
      <c r="Z57" s="28">
        <f t="shared" si="48"/>
        <v>7.2532087110299251E-2</v>
      </c>
      <c r="AA57" s="28">
        <f t="shared" si="49"/>
        <v>2.6603044570656224E-3</v>
      </c>
      <c r="AB57" s="82">
        <v>48656407697.809998</v>
      </c>
      <c r="AC57" s="82">
        <v>1427.31</v>
      </c>
      <c r="AD57" s="28">
        <f t="shared" si="50"/>
        <v>2.4576116861616884E-2</v>
      </c>
      <c r="AE57" s="28">
        <f t="shared" si="51"/>
        <v>1.8530607087956317E-3</v>
      </c>
      <c r="AF57" s="82">
        <v>51258197644.760002</v>
      </c>
      <c r="AG57" s="82">
        <v>1430.01</v>
      </c>
      <c r="AH57" s="28">
        <f t="shared" si="52"/>
        <v>5.3472709352258861E-2</v>
      </c>
      <c r="AI57" s="28">
        <f t="shared" si="53"/>
        <v>1.8916703449145915E-3</v>
      </c>
      <c r="AJ57" s="29">
        <f t="shared" si="16"/>
        <v>2.5762085575005377E-2</v>
      </c>
      <c r="AK57" s="29">
        <f t="shared" si="17"/>
        <v>2.0529443594077875E-3</v>
      </c>
      <c r="AL57" s="30">
        <f t="shared" si="18"/>
        <v>0.20669391441374566</v>
      </c>
      <c r="AM57" s="30">
        <f t="shared" si="19"/>
        <v>1.4299393552505644E-2</v>
      </c>
      <c r="AN57" s="31">
        <f t="shared" si="20"/>
        <v>2.6362226616024366E-2</v>
      </c>
      <c r="AO57" s="89">
        <f t="shared" si="21"/>
        <v>2.6947992212388299E-4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0" customFormat="1">
      <c r="A58" s="238" t="s">
        <v>190</v>
      </c>
      <c r="B58" s="82">
        <v>617137415.59000003</v>
      </c>
      <c r="C58" s="82">
        <v>1.01</v>
      </c>
      <c r="D58" s="82">
        <v>618010703.36000001</v>
      </c>
      <c r="E58" s="82">
        <v>1.0104</v>
      </c>
      <c r="F58" s="28">
        <f t="shared" si="38"/>
        <v>1.4150621043857699E-3</v>
      </c>
      <c r="G58" s="28">
        <f t="shared" si="39"/>
        <v>3.9603960396035243E-4</v>
      </c>
      <c r="H58" s="82">
        <v>619149088.38999999</v>
      </c>
      <c r="I58" s="82">
        <v>1.0122</v>
      </c>
      <c r="J58" s="28">
        <f t="shared" si="40"/>
        <v>1.8420150716011888E-3</v>
      </c>
      <c r="K58" s="28">
        <f t="shared" si="41"/>
        <v>1.7814726840855344E-3</v>
      </c>
      <c r="L58" s="82">
        <v>620272673.87</v>
      </c>
      <c r="M58" s="82">
        <v>1.014</v>
      </c>
      <c r="N58" s="28">
        <f t="shared" si="42"/>
        <v>1.8147252431909844E-3</v>
      </c>
      <c r="O58" s="28">
        <f t="shared" si="43"/>
        <v>1.7783046828690218E-3</v>
      </c>
      <c r="P58" s="82">
        <v>621435633.41999996</v>
      </c>
      <c r="Q58" s="82">
        <v>1.0159</v>
      </c>
      <c r="R58" s="28">
        <f t="shared" si="44"/>
        <v>1.8749166277856881E-3</v>
      </c>
      <c r="S58" s="28">
        <f t="shared" si="45"/>
        <v>1.8737672583826557E-3</v>
      </c>
      <c r="T58" s="82">
        <v>622317518.25</v>
      </c>
      <c r="U58" s="82">
        <v>1.0173000000000001</v>
      </c>
      <c r="V58" s="28">
        <f t="shared" si="46"/>
        <v>1.4191088868636171E-3</v>
      </c>
      <c r="W58" s="28">
        <f t="shared" si="47"/>
        <v>1.3780883945270872E-3</v>
      </c>
      <c r="X58" s="82">
        <v>623536299.48000002</v>
      </c>
      <c r="Y58" s="82">
        <v>1.0192000000000001</v>
      </c>
      <c r="Z58" s="28">
        <f t="shared" si="48"/>
        <v>1.9584556022580182E-3</v>
      </c>
      <c r="AA58" s="28">
        <f t="shared" si="49"/>
        <v>1.8676889806350267E-3</v>
      </c>
      <c r="AB58" s="82">
        <v>626607036.78999996</v>
      </c>
      <c r="AC58" s="82">
        <v>1.0206</v>
      </c>
      <c r="AD58" s="28">
        <f t="shared" si="50"/>
        <v>4.9247129839285917E-3</v>
      </c>
      <c r="AE58" s="28">
        <f t="shared" si="51"/>
        <v>1.3736263736262222E-3</v>
      </c>
      <c r="AF58" s="82">
        <v>628663560.27999997</v>
      </c>
      <c r="AG58" s="82">
        <v>1.0239</v>
      </c>
      <c r="AH58" s="28">
        <f t="shared" si="52"/>
        <v>3.2819987157106079E-3</v>
      </c>
      <c r="AI58" s="28">
        <f t="shared" si="53"/>
        <v>3.2333921222810905E-3</v>
      </c>
      <c r="AJ58" s="29">
        <f t="shared" si="16"/>
        <v>2.3163744044655582E-3</v>
      </c>
      <c r="AK58" s="29">
        <f t="shared" si="17"/>
        <v>1.7102975125458737E-3</v>
      </c>
      <c r="AL58" s="30">
        <f t="shared" si="18"/>
        <v>1.7237334017165908E-2</v>
      </c>
      <c r="AM58" s="30">
        <f t="shared" si="19"/>
        <v>1.3361045130641397E-2</v>
      </c>
      <c r="AN58" s="31">
        <f t="shared" si="20"/>
        <v>1.2043355739151738E-3</v>
      </c>
      <c r="AO58" s="89">
        <f t="shared" si="21"/>
        <v>7.8667353063849082E-4</v>
      </c>
      <c r="AP58" s="35"/>
      <c r="AQ58" s="36"/>
      <c r="AR58" s="36"/>
      <c r="AS58" s="34"/>
      <c r="AT58" s="34"/>
    </row>
    <row r="59" spans="1:48">
      <c r="A59" s="239" t="s">
        <v>23</v>
      </c>
      <c r="B59" s="82">
        <v>2905427420.6799998</v>
      </c>
      <c r="C59" s="82">
        <v>3486.58</v>
      </c>
      <c r="D59" s="82">
        <v>2907865541.25</v>
      </c>
      <c r="E59" s="82">
        <v>3490.65</v>
      </c>
      <c r="F59" s="28">
        <f t="shared" si="38"/>
        <v>8.3916072129227117E-4</v>
      </c>
      <c r="G59" s="28">
        <f t="shared" si="39"/>
        <v>1.1673330312226204E-3</v>
      </c>
      <c r="H59" s="82">
        <v>2894956663.3699999</v>
      </c>
      <c r="I59" s="82">
        <v>3493.8312326270375</v>
      </c>
      <c r="J59" s="28">
        <f t="shared" si="40"/>
        <v>-4.4392966926699758E-3</v>
      </c>
      <c r="K59" s="28">
        <f t="shared" si="41"/>
        <v>9.1135823615584165E-4</v>
      </c>
      <c r="L59" s="82">
        <v>2885414425.73</v>
      </c>
      <c r="M59" s="82">
        <v>3497.96</v>
      </c>
      <c r="N59" s="28">
        <f t="shared" si="42"/>
        <v>-3.2961590619777397E-3</v>
      </c>
      <c r="O59" s="28">
        <f t="shared" si="43"/>
        <v>1.1817306269421908E-3</v>
      </c>
      <c r="P59" s="82">
        <v>2888445188.8600001</v>
      </c>
      <c r="Q59" s="82">
        <v>3501.92</v>
      </c>
      <c r="R59" s="28">
        <f t="shared" si="44"/>
        <v>1.0503735972808626E-3</v>
      </c>
      <c r="S59" s="28">
        <f t="shared" si="45"/>
        <v>1.1320884172489212E-3</v>
      </c>
      <c r="T59" s="82">
        <v>2893793254.4299998</v>
      </c>
      <c r="U59" s="82">
        <v>3505.72</v>
      </c>
      <c r="V59" s="28">
        <f t="shared" si="46"/>
        <v>1.8515378414054129E-3</v>
      </c>
      <c r="W59" s="28">
        <f t="shared" si="47"/>
        <v>1.0851190204230043E-3</v>
      </c>
      <c r="X59" s="82">
        <v>2892392295.21</v>
      </c>
      <c r="Y59" s="82">
        <v>3509.61</v>
      </c>
      <c r="Z59" s="28">
        <f t="shared" si="48"/>
        <v>-4.841255393263199E-4</v>
      </c>
      <c r="AA59" s="28">
        <f t="shared" si="49"/>
        <v>1.1096151432516937E-3</v>
      </c>
      <c r="AB59" s="82">
        <v>2895015829.0900002</v>
      </c>
      <c r="AC59" s="82">
        <v>3513.52</v>
      </c>
      <c r="AD59" s="28">
        <f t="shared" si="50"/>
        <v>9.0704635202661359E-4</v>
      </c>
      <c r="AE59" s="28">
        <f t="shared" si="51"/>
        <v>1.1140839010601903E-3</v>
      </c>
      <c r="AF59" s="82">
        <v>2898478018.1199999</v>
      </c>
      <c r="AG59" s="82">
        <v>3517.43</v>
      </c>
      <c r="AH59" s="28">
        <f t="shared" si="52"/>
        <v>1.1959136786785772E-3</v>
      </c>
      <c r="AI59" s="28">
        <f t="shared" si="53"/>
        <v>1.1128440993646983E-3</v>
      </c>
      <c r="AJ59" s="29">
        <f t="shared" si="16"/>
        <v>-2.9694363791128725E-4</v>
      </c>
      <c r="AK59" s="29">
        <f t="shared" si="17"/>
        <v>1.1017715594586451E-3</v>
      </c>
      <c r="AL59" s="30">
        <f t="shared" si="18"/>
        <v>-3.2283209099017397E-3</v>
      </c>
      <c r="AM59" s="30">
        <f t="shared" si="19"/>
        <v>7.6719235672438497E-3</v>
      </c>
      <c r="AN59" s="31">
        <f t="shared" si="20"/>
        <v>2.3173138215314445E-3</v>
      </c>
      <c r="AO59" s="89">
        <f t="shared" si="21"/>
        <v>8.3221844976395922E-5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38" t="s">
        <v>171</v>
      </c>
      <c r="B60" s="82">
        <v>111600541220.87</v>
      </c>
      <c r="C60" s="82">
        <v>1.9671000000000001</v>
      </c>
      <c r="D60" s="82">
        <v>111466883112.03999</v>
      </c>
      <c r="E60" s="82">
        <v>1.97</v>
      </c>
      <c r="F60" s="28">
        <f t="shared" si="38"/>
        <v>-1.1976474967579005E-3</v>
      </c>
      <c r="G60" s="28">
        <f t="shared" si="39"/>
        <v>1.4742514361241943E-3</v>
      </c>
      <c r="H60" s="82">
        <v>112900176278.34</v>
      </c>
      <c r="I60" s="82">
        <v>1.9729000000000001</v>
      </c>
      <c r="J60" s="28">
        <f t="shared" si="40"/>
        <v>1.2858466355960994E-2</v>
      </c>
      <c r="K60" s="28">
        <f t="shared" si="41"/>
        <v>1.4720812182741751E-3</v>
      </c>
      <c r="L60" s="82">
        <v>119317254565.50999</v>
      </c>
      <c r="M60" s="82">
        <v>1.9756</v>
      </c>
      <c r="N60" s="28">
        <f t="shared" si="42"/>
        <v>5.6838514329238657E-2</v>
      </c>
      <c r="O60" s="28">
        <f t="shared" si="43"/>
        <v>1.3685437680571364E-3</v>
      </c>
      <c r="P60" s="82">
        <v>120399610533.64999</v>
      </c>
      <c r="Q60" s="82">
        <v>1.9782</v>
      </c>
      <c r="R60" s="28">
        <f t="shared" si="44"/>
        <v>9.0712443232235304E-3</v>
      </c>
      <c r="S60" s="28">
        <f t="shared" si="45"/>
        <v>1.3160558817574082E-3</v>
      </c>
      <c r="T60" s="82">
        <v>122703891374.42999</v>
      </c>
      <c r="U60" s="82">
        <v>1.9814000000000001</v>
      </c>
      <c r="V60" s="28">
        <f t="shared" si="46"/>
        <v>1.9138607098201407E-2</v>
      </c>
      <c r="W60" s="28">
        <f t="shared" si="47"/>
        <v>1.617632190880645E-3</v>
      </c>
      <c r="X60" s="82">
        <v>131531638029.87</v>
      </c>
      <c r="Y60" s="82">
        <v>1.9850000000000001</v>
      </c>
      <c r="Z60" s="28">
        <f t="shared" si="48"/>
        <v>7.1943493857926644E-2</v>
      </c>
      <c r="AA60" s="28">
        <f t="shared" si="49"/>
        <v>1.8168971434339596E-3</v>
      </c>
      <c r="AB60" s="82">
        <v>140943732041.57999</v>
      </c>
      <c r="AC60" s="82">
        <v>1.9877</v>
      </c>
      <c r="AD60" s="28">
        <f t="shared" si="50"/>
        <v>7.1557643109200583E-2</v>
      </c>
      <c r="AE60" s="28">
        <f t="shared" si="51"/>
        <v>1.3602015113349745E-3</v>
      </c>
      <c r="AF60" s="82">
        <v>134447829111.45</v>
      </c>
      <c r="AG60" s="82">
        <v>1.99</v>
      </c>
      <c r="AH60" s="28">
        <f t="shared" si="52"/>
        <v>-4.6088625836966095E-2</v>
      </c>
      <c r="AI60" s="28">
        <f t="shared" si="53"/>
        <v>1.1571162650299183E-3</v>
      </c>
      <c r="AJ60" s="29">
        <f t="shared" si="16"/>
        <v>2.4265211967503482E-2</v>
      </c>
      <c r="AK60" s="29">
        <f t="shared" si="17"/>
        <v>1.4478474268615515E-3</v>
      </c>
      <c r="AL60" s="30">
        <f t="shared" si="18"/>
        <v>0.20616837358151391</v>
      </c>
      <c r="AM60" s="30">
        <f t="shared" si="19"/>
        <v>1.01522842639594E-2</v>
      </c>
      <c r="AN60" s="31">
        <f t="shared" si="20"/>
        <v>4.0630890633475261E-2</v>
      </c>
      <c r="AO60" s="89">
        <f t="shared" si="21"/>
        <v>2.0077475096511727E-4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38" t="s">
        <v>55</v>
      </c>
      <c r="B61" s="82">
        <v>10531151762.02</v>
      </c>
      <c r="C61" s="83">
        <v>1</v>
      </c>
      <c r="D61" s="82">
        <v>10378006164.75</v>
      </c>
      <c r="E61" s="83">
        <v>1</v>
      </c>
      <c r="F61" s="28">
        <f t="shared" si="38"/>
        <v>-1.4542150823646027E-2</v>
      </c>
      <c r="G61" s="28">
        <f t="shared" si="39"/>
        <v>0</v>
      </c>
      <c r="H61" s="82">
        <v>10373465596.27</v>
      </c>
      <c r="I61" s="83">
        <v>1</v>
      </c>
      <c r="J61" s="28">
        <f t="shared" si="40"/>
        <v>-4.3751838338871538E-4</v>
      </c>
      <c r="K61" s="28">
        <f t="shared" si="41"/>
        <v>0</v>
      </c>
      <c r="L61" s="82">
        <v>10337364462.940001</v>
      </c>
      <c r="M61" s="83">
        <v>1</v>
      </c>
      <c r="N61" s="28">
        <f t="shared" si="42"/>
        <v>-3.480142002204244E-3</v>
      </c>
      <c r="O61" s="28">
        <f t="shared" si="43"/>
        <v>0</v>
      </c>
      <c r="P61" s="82">
        <v>10324598868.030001</v>
      </c>
      <c r="Q61" s="83">
        <v>1</v>
      </c>
      <c r="R61" s="28">
        <f t="shared" si="44"/>
        <v>-1.2348984072067094E-3</v>
      </c>
      <c r="S61" s="28">
        <f t="shared" si="45"/>
        <v>0</v>
      </c>
      <c r="T61" s="82">
        <v>10272135441.690001</v>
      </c>
      <c r="U61" s="83">
        <v>1</v>
      </c>
      <c r="V61" s="28">
        <f t="shared" si="46"/>
        <v>-5.0814009348539961E-3</v>
      </c>
      <c r="W61" s="28">
        <f t="shared" si="47"/>
        <v>0</v>
      </c>
      <c r="X61" s="82">
        <v>10228371732.23</v>
      </c>
      <c r="Y61" s="83">
        <v>1</v>
      </c>
      <c r="Z61" s="28">
        <f t="shared" si="48"/>
        <v>-4.2604295580433724E-3</v>
      </c>
      <c r="AA61" s="28">
        <f t="shared" si="49"/>
        <v>0</v>
      </c>
      <c r="AB61" s="82">
        <v>10163783189.27</v>
      </c>
      <c r="AC61" s="83">
        <v>1</v>
      </c>
      <c r="AD61" s="28">
        <f t="shared" si="50"/>
        <v>-6.3146456396845707E-3</v>
      </c>
      <c r="AE61" s="28">
        <f t="shared" si="51"/>
        <v>0</v>
      </c>
      <c r="AF61" s="82">
        <v>10120541485.51</v>
      </c>
      <c r="AG61" s="83">
        <v>1</v>
      </c>
      <c r="AH61" s="28">
        <f t="shared" si="52"/>
        <v>-4.2544889983142193E-3</v>
      </c>
      <c r="AI61" s="28">
        <f t="shared" si="53"/>
        <v>0</v>
      </c>
      <c r="AJ61" s="29">
        <f t="shared" si="16"/>
        <v>-4.9507093434177319E-3</v>
      </c>
      <c r="AK61" s="29">
        <f t="shared" si="17"/>
        <v>0</v>
      </c>
      <c r="AL61" s="30">
        <f t="shared" si="18"/>
        <v>-2.4808684361212453E-2</v>
      </c>
      <c r="AM61" s="30">
        <f t="shared" si="19"/>
        <v>0</v>
      </c>
      <c r="AN61" s="31">
        <f t="shared" si="20"/>
        <v>4.328857866399461E-3</v>
      </c>
      <c r="AO61" s="89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38" t="s">
        <v>24</v>
      </c>
      <c r="B62" s="82">
        <v>4570786095.1800003</v>
      </c>
      <c r="C62" s="83">
        <v>22.194600000000001</v>
      </c>
      <c r="D62" s="82">
        <v>4112254550.6799998</v>
      </c>
      <c r="E62" s="83">
        <v>22.215199999999999</v>
      </c>
      <c r="F62" s="28">
        <f t="shared" si="38"/>
        <v>-0.10031787420188676</v>
      </c>
      <c r="G62" s="28">
        <f t="shared" si="39"/>
        <v>9.2815369504285609E-4</v>
      </c>
      <c r="H62" s="82">
        <v>4093571979.9400001</v>
      </c>
      <c r="I62" s="83">
        <v>22.236699999999999</v>
      </c>
      <c r="J62" s="28">
        <f t="shared" si="40"/>
        <v>-4.5431454959203423E-3</v>
      </c>
      <c r="K62" s="28">
        <f t="shared" si="41"/>
        <v>9.6780582664120207E-4</v>
      </c>
      <c r="L62" s="82">
        <v>4092099515.25</v>
      </c>
      <c r="M62" s="83">
        <v>22.261800000000001</v>
      </c>
      <c r="N62" s="28">
        <f t="shared" si="42"/>
        <v>-3.5970167306588789E-4</v>
      </c>
      <c r="O62" s="28">
        <f t="shared" si="43"/>
        <v>1.1287646098567638E-3</v>
      </c>
      <c r="P62" s="82">
        <v>4079692647.9400001</v>
      </c>
      <c r="Q62" s="83">
        <v>22.284300000000002</v>
      </c>
      <c r="R62" s="28">
        <f t="shared" si="44"/>
        <v>-3.0319075241849211E-3</v>
      </c>
      <c r="S62" s="28">
        <f t="shared" si="45"/>
        <v>1.0106999434008415E-3</v>
      </c>
      <c r="T62" s="82">
        <v>4059121614.9099998</v>
      </c>
      <c r="U62" s="83">
        <v>22.3081</v>
      </c>
      <c r="V62" s="28">
        <f t="shared" si="46"/>
        <v>-5.042299703725806E-3</v>
      </c>
      <c r="W62" s="28">
        <f t="shared" si="47"/>
        <v>1.0680164959185534E-3</v>
      </c>
      <c r="X62" s="82">
        <v>4036240275.3299999</v>
      </c>
      <c r="Y62" s="83">
        <v>22.330300000000001</v>
      </c>
      <c r="Z62" s="28">
        <f t="shared" si="48"/>
        <v>-5.6370175005232646E-3</v>
      </c>
      <c r="AA62" s="28">
        <f t="shared" si="49"/>
        <v>9.9515422649179238E-4</v>
      </c>
      <c r="AB62" s="82">
        <v>4038913487.6199999</v>
      </c>
      <c r="AC62" s="83">
        <v>22.3523</v>
      </c>
      <c r="AD62" s="28">
        <f t="shared" si="50"/>
        <v>6.623025656671052E-4</v>
      </c>
      <c r="AE62" s="28">
        <f t="shared" si="51"/>
        <v>9.8520843875803121E-4</v>
      </c>
      <c r="AF62" s="82">
        <v>4038984889.21</v>
      </c>
      <c r="AG62" s="83">
        <v>22.374300000000002</v>
      </c>
      <c r="AH62" s="28">
        <f t="shared" si="52"/>
        <v>1.7678415301296095E-5</v>
      </c>
      <c r="AI62" s="28">
        <f t="shared" si="53"/>
        <v>9.8423875842763462E-4</v>
      </c>
      <c r="AJ62" s="29">
        <f t="shared" si="16"/>
        <v>-1.4781495639792322E-2</v>
      </c>
      <c r="AK62" s="29">
        <f t="shared" si="17"/>
        <v>1.0085052493172093E-3</v>
      </c>
      <c r="AL62" s="30">
        <f t="shared" si="18"/>
        <v>-1.7817394465010433E-2</v>
      </c>
      <c r="AM62" s="30">
        <f t="shared" si="19"/>
        <v>7.1617631171451189E-3</v>
      </c>
      <c r="AN62" s="31">
        <f t="shared" si="20"/>
        <v>3.4647895642007612E-2</v>
      </c>
      <c r="AO62" s="89">
        <f t="shared" si="21"/>
        <v>6.2600077595596293E-5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38" t="s">
        <v>116</v>
      </c>
      <c r="B63" s="82">
        <v>473742110.85000002</v>
      </c>
      <c r="C63" s="83">
        <v>2.0720000000000001</v>
      </c>
      <c r="D63" s="82">
        <v>473742110.85000002</v>
      </c>
      <c r="E63" s="83">
        <v>2.0720000000000001</v>
      </c>
      <c r="F63" s="28">
        <f t="shared" si="38"/>
        <v>0</v>
      </c>
      <c r="G63" s="28">
        <f t="shared" si="39"/>
        <v>0</v>
      </c>
      <c r="H63" s="82">
        <v>473934205.69999999</v>
      </c>
      <c r="I63" s="83">
        <v>2.0729000000000002</v>
      </c>
      <c r="J63" s="28">
        <f t="shared" si="40"/>
        <v>4.0548400828312013E-4</v>
      </c>
      <c r="K63" s="28">
        <f t="shared" si="41"/>
        <v>4.343629343629937E-4</v>
      </c>
      <c r="L63" s="82">
        <v>475553444.5</v>
      </c>
      <c r="M63" s="83">
        <v>2.08</v>
      </c>
      <c r="N63" s="28">
        <f t="shared" si="42"/>
        <v>3.4165898568312854E-3</v>
      </c>
      <c r="O63" s="28">
        <f t="shared" si="43"/>
        <v>3.4251531670605835E-3</v>
      </c>
      <c r="P63" s="82">
        <v>476184786.13</v>
      </c>
      <c r="Q63" s="83">
        <v>2.0827</v>
      </c>
      <c r="R63" s="28">
        <f t="shared" si="44"/>
        <v>1.3275934330867732E-3</v>
      </c>
      <c r="S63" s="28">
        <f t="shared" si="45"/>
        <v>1.2980769230768868E-3</v>
      </c>
      <c r="T63" s="82">
        <v>460648534.11000001</v>
      </c>
      <c r="U63" s="83">
        <v>2.0855999999999999</v>
      </c>
      <c r="V63" s="28">
        <f t="shared" si="46"/>
        <v>-3.2626519100420262E-2</v>
      </c>
      <c r="W63" s="28">
        <f t="shared" si="47"/>
        <v>1.3924232966821446E-3</v>
      </c>
      <c r="X63" s="82">
        <v>465166980.45999998</v>
      </c>
      <c r="Y63" s="83">
        <v>2.1061000000000001</v>
      </c>
      <c r="Z63" s="28">
        <f t="shared" si="48"/>
        <v>9.808880340257389E-3</v>
      </c>
      <c r="AA63" s="28">
        <f t="shared" si="49"/>
        <v>9.8293057153817538E-3</v>
      </c>
      <c r="AB63" s="82">
        <v>466325364.38</v>
      </c>
      <c r="AC63" s="83">
        <v>2.1113</v>
      </c>
      <c r="AD63" s="28">
        <f t="shared" si="50"/>
        <v>2.4902539704226212E-3</v>
      </c>
      <c r="AE63" s="28">
        <f t="shared" si="51"/>
        <v>2.4690185651203033E-3</v>
      </c>
      <c r="AF63" s="82">
        <v>465333208</v>
      </c>
      <c r="AG63" s="83">
        <v>2.1080999999999999</v>
      </c>
      <c r="AH63" s="28">
        <f t="shared" si="52"/>
        <v>-2.1276054355720293E-3</v>
      </c>
      <c r="AI63" s="28">
        <f t="shared" si="53"/>
        <v>-1.5156538625491838E-3</v>
      </c>
      <c r="AJ63" s="29">
        <f t="shared" si="16"/>
        <v>-2.1631653658888876E-3</v>
      </c>
      <c r="AK63" s="29">
        <f t="shared" si="17"/>
        <v>2.1665858423919357E-3</v>
      </c>
      <c r="AL63" s="30">
        <f t="shared" si="18"/>
        <v>-1.7749958590154796E-2</v>
      </c>
      <c r="AM63" s="30">
        <f t="shared" si="19"/>
        <v>1.7422779922779824E-2</v>
      </c>
      <c r="AN63" s="31">
        <f t="shared" si="20"/>
        <v>1.2804004309585334E-2</v>
      </c>
      <c r="AO63" s="89">
        <f t="shared" si="21"/>
        <v>3.4434191513818169E-3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38" t="s">
        <v>71</v>
      </c>
      <c r="B64" s="82">
        <v>24289524567.509998</v>
      </c>
      <c r="C64" s="83">
        <v>314.36</v>
      </c>
      <c r="D64" s="82">
        <v>23948939309.889999</v>
      </c>
      <c r="E64" s="83">
        <v>314.76</v>
      </c>
      <c r="F64" s="28">
        <f t="shared" si="38"/>
        <v>-1.4021898891984508E-2</v>
      </c>
      <c r="G64" s="28">
        <f t="shared" si="39"/>
        <v>1.2724265173685496E-3</v>
      </c>
      <c r="H64" s="82">
        <v>23830676838.669998</v>
      </c>
      <c r="I64" s="83">
        <v>315.12</v>
      </c>
      <c r="J64" s="28">
        <f t="shared" si="40"/>
        <v>-4.9381089362551985E-3</v>
      </c>
      <c r="K64" s="28">
        <f t="shared" si="41"/>
        <v>1.1437285550896354E-3</v>
      </c>
      <c r="L64" s="82">
        <v>23768043093.950001</v>
      </c>
      <c r="M64" s="83">
        <v>315.49</v>
      </c>
      <c r="N64" s="28">
        <f t="shared" si="42"/>
        <v>-2.6282822407444903E-3</v>
      </c>
      <c r="O64" s="28">
        <f t="shared" si="43"/>
        <v>1.1741558771261886E-3</v>
      </c>
      <c r="P64" s="82">
        <v>23826000125.43</v>
      </c>
      <c r="Q64" s="83">
        <v>315.85000000000002</v>
      </c>
      <c r="R64" s="28">
        <f t="shared" si="44"/>
        <v>2.4384435542677101E-3</v>
      </c>
      <c r="S64" s="28">
        <f t="shared" si="45"/>
        <v>1.141082126216405E-3</v>
      </c>
      <c r="T64" s="82">
        <v>23694385800.119999</v>
      </c>
      <c r="U64" s="83">
        <v>316.20999999999998</v>
      </c>
      <c r="V64" s="28">
        <f t="shared" si="46"/>
        <v>-5.5239790404234311E-3</v>
      </c>
      <c r="W64" s="28">
        <f t="shared" si="47"/>
        <v>1.1397815418710045E-3</v>
      </c>
      <c r="X64" s="82">
        <v>23485853447.48</v>
      </c>
      <c r="Y64" s="83">
        <v>316.63</v>
      </c>
      <c r="Z64" s="28">
        <f t="shared" si="48"/>
        <v>-8.8009182596724359E-3</v>
      </c>
      <c r="AA64" s="28">
        <f t="shared" si="49"/>
        <v>1.3282312387338034E-3</v>
      </c>
      <c r="AB64" s="82">
        <v>23096671538.779999</v>
      </c>
      <c r="AC64" s="83">
        <v>316.97000000000003</v>
      </c>
      <c r="AD64" s="28">
        <f t="shared" si="50"/>
        <v>-1.6570907655977025E-2</v>
      </c>
      <c r="AE64" s="28">
        <f t="shared" si="51"/>
        <v>1.0738085462528245E-3</v>
      </c>
      <c r="AF64" s="82">
        <v>23108115471.07</v>
      </c>
      <c r="AG64" s="83">
        <v>317.32</v>
      </c>
      <c r="AH64" s="28">
        <f t="shared" si="52"/>
        <v>4.9547971753359412E-4</v>
      </c>
      <c r="AI64" s="28">
        <f t="shared" si="53"/>
        <v>1.104205445310174E-3</v>
      </c>
      <c r="AJ64" s="29">
        <f t="shared" si="16"/>
        <v>-6.1937714691569726E-3</v>
      </c>
      <c r="AK64" s="29">
        <f t="shared" si="17"/>
        <v>1.1721774809960732E-3</v>
      </c>
      <c r="AL64" s="30">
        <f t="shared" si="18"/>
        <v>-3.5109022071502412E-2</v>
      </c>
      <c r="AM64" s="30">
        <f t="shared" si="19"/>
        <v>8.1331808361926623E-3</v>
      </c>
      <c r="AN64" s="31">
        <f t="shared" si="20"/>
        <v>6.6521853568846864E-3</v>
      </c>
      <c r="AO64" s="89">
        <f t="shared" si="21"/>
        <v>8.5797904530379802E-5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38" t="s">
        <v>40</v>
      </c>
      <c r="B65" s="82">
        <v>6472967784.4799995</v>
      </c>
      <c r="C65" s="83">
        <v>1.01</v>
      </c>
      <c r="D65" s="82">
        <v>6416224902.71</v>
      </c>
      <c r="E65" s="83">
        <v>1.01</v>
      </c>
      <c r="F65" s="28">
        <f t="shared" si="38"/>
        <v>-8.7661307238466185E-3</v>
      </c>
      <c r="G65" s="28">
        <f t="shared" si="39"/>
        <v>0</v>
      </c>
      <c r="H65" s="82">
        <v>6366027342.3699999</v>
      </c>
      <c r="I65" s="83">
        <v>1.01</v>
      </c>
      <c r="J65" s="28">
        <f t="shared" si="40"/>
        <v>-7.8235350383055267E-3</v>
      </c>
      <c r="K65" s="28">
        <f t="shared" si="41"/>
        <v>0</v>
      </c>
      <c r="L65" s="82">
        <v>6381396252.4499998</v>
      </c>
      <c r="M65" s="83">
        <v>1.01</v>
      </c>
      <c r="N65" s="28">
        <f t="shared" si="42"/>
        <v>2.4142073625273265E-3</v>
      </c>
      <c r="O65" s="28">
        <f t="shared" si="43"/>
        <v>0</v>
      </c>
      <c r="P65" s="82">
        <v>6326107711.3599997</v>
      </c>
      <c r="Q65" s="83">
        <v>1.02</v>
      </c>
      <c r="R65" s="28">
        <f t="shared" si="44"/>
        <v>-8.6640194250236866E-3</v>
      </c>
      <c r="S65" s="28">
        <f t="shared" si="45"/>
        <v>9.9009900990099098E-3</v>
      </c>
      <c r="T65" s="82">
        <v>6497182235.6300001</v>
      </c>
      <c r="U65" s="83">
        <v>1.02</v>
      </c>
      <c r="V65" s="28">
        <f t="shared" si="46"/>
        <v>2.7042619581515551E-2</v>
      </c>
      <c r="W65" s="28">
        <f t="shared" si="47"/>
        <v>0</v>
      </c>
      <c r="X65" s="82">
        <v>6401532519.3199997</v>
      </c>
      <c r="Y65" s="83">
        <v>1.02</v>
      </c>
      <c r="Z65" s="28">
        <f t="shared" si="48"/>
        <v>-1.472172287017985E-2</v>
      </c>
      <c r="AA65" s="28">
        <f t="shared" si="49"/>
        <v>0</v>
      </c>
      <c r="AB65" s="82">
        <v>6538420247.4899998</v>
      </c>
      <c r="AC65" s="83">
        <v>1.02</v>
      </c>
      <c r="AD65" s="28">
        <f t="shared" si="50"/>
        <v>2.1383587095257141E-2</v>
      </c>
      <c r="AE65" s="28">
        <f t="shared" si="51"/>
        <v>0</v>
      </c>
      <c r="AF65" s="82">
        <v>6413311320.3199997</v>
      </c>
      <c r="AG65" s="83">
        <v>1.02</v>
      </c>
      <c r="AH65" s="28">
        <f t="shared" si="52"/>
        <v>-1.9134427343979226E-2</v>
      </c>
      <c r="AI65" s="28">
        <f t="shared" si="53"/>
        <v>0</v>
      </c>
      <c r="AJ65" s="29">
        <f t="shared" si="16"/>
        <v>-1.0336776702543611E-3</v>
      </c>
      <c r="AK65" s="29">
        <f t="shared" si="17"/>
        <v>1.2376237623762387E-3</v>
      </c>
      <c r="AL65" s="30">
        <f t="shared" si="18"/>
        <v>-4.5409605089898628E-4</v>
      </c>
      <c r="AM65" s="30">
        <f t="shared" si="19"/>
        <v>9.9009900990099098E-3</v>
      </c>
      <c r="AN65" s="31">
        <f t="shared" si="20"/>
        <v>1.6826063824916658E-2</v>
      </c>
      <c r="AO65" s="89">
        <f t="shared" si="21"/>
        <v>3.5005286197353869E-3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38" t="s">
        <v>123</v>
      </c>
      <c r="B66" s="82">
        <v>6130602177.5900002</v>
      </c>
      <c r="C66" s="83">
        <v>3.99</v>
      </c>
      <c r="D66" s="82">
        <v>6131793298.3599997</v>
      </c>
      <c r="E66" s="83">
        <v>3.99</v>
      </c>
      <c r="F66" s="28">
        <f t="shared" si="38"/>
        <v>1.9429099059038035E-4</v>
      </c>
      <c r="G66" s="28">
        <f t="shared" si="39"/>
        <v>0</v>
      </c>
      <c r="H66" s="82">
        <v>6055365960.3900003</v>
      </c>
      <c r="I66" s="83">
        <v>4</v>
      </c>
      <c r="J66" s="28">
        <f t="shared" si="40"/>
        <v>-1.2464108663030186E-2</v>
      </c>
      <c r="K66" s="28">
        <f t="shared" si="41"/>
        <v>2.5062656641603475E-3</v>
      </c>
      <c r="L66" s="82">
        <v>6029233120.1300001</v>
      </c>
      <c r="M66" s="83">
        <v>3.98</v>
      </c>
      <c r="N66" s="28">
        <f t="shared" si="42"/>
        <v>-4.3156500252739677E-3</v>
      </c>
      <c r="O66" s="28">
        <f t="shared" si="43"/>
        <v>-5.0000000000000044E-3</v>
      </c>
      <c r="P66" s="82">
        <v>6062532962.71</v>
      </c>
      <c r="Q66" s="83">
        <v>3.99</v>
      </c>
      <c r="R66" s="28">
        <f t="shared" si="44"/>
        <v>5.5230643626667277E-3</v>
      </c>
      <c r="S66" s="28">
        <f t="shared" si="45"/>
        <v>2.5125628140704099E-3</v>
      </c>
      <c r="T66" s="82">
        <v>5694366317.9099998</v>
      </c>
      <c r="U66" s="83">
        <v>3.98</v>
      </c>
      <c r="V66" s="28">
        <f t="shared" si="46"/>
        <v>-6.0728188541745561E-2</v>
      </c>
      <c r="W66" s="28">
        <f t="shared" si="47"/>
        <v>-2.5062656641604585E-3</v>
      </c>
      <c r="X66" s="82">
        <v>5680086943.1400003</v>
      </c>
      <c r="Y66" s="83">
        <v>3.98</v>
      </c>
      <c r="Z66" s="28">
        <f t="shared" si="48"/>
        <v>-2.5076319247477664E-3</v>
      </c>
      <c r="AA66" s="28">
        <f t="shared" si="49"/>
        <v>0</v>
      </c>
      <c r="AB66" s="82">
        <v>5457800704.3000002</v>
      </c>
      <c r="AC66" s="83">
        <v>3.98</v>
      </c>
      <c r="AD66" s="28">
        <f t="shared" si="50"/>
        <v>-3.9134302179733613E-2</v>
      </c>
      <c r="AE66" s="28">
        <f t="shared" si="51"/>
        <v>0</v>
      </c>
      <c r="AF66" s="82">
        <v>5434343778.21</v>
      </c>
      <c r="AG66" s="83">
        <v>3.98</v>
      </c>
      <c r="AH66" s="28">
        <f t="shared" si="52"/>
        <v>-4.2978714982244226E-3</v>
      </c>
      <c r="AI66" s="28">
        <f t="shared" si="53"/>
        <v>0</v>
      </c>
      <c r="AJ66" s="29">
        <f t="shared" si="16"/>
        <v>-1.4716299684937302E-2</v>
      </c>
      <c r="AK66" s="29">
        <f t="shared" si="17"/>
        <v>-3.1092964824121319E-4</v>
      </c>
      <c r="AL66" s="30">
        <f t="shared" si="18"/>
        <v>-0.11374315574801558</v>
      </c>
      <c r="AM66" s="30">
        <f t="shared" si="19"/>
        <v>-2.5062656641604585E-3</v>
      </c>
      <c r="AN66" s="31">
        <f t="shared" si="20"/>
        <v>2.3040744734535979E-2</v>
      </c>
      <c r="AO66" s="89">
        <f t="shared" si="21"/>
        <v>2.4814249674648351E-3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39" t="s">
        <v>76</v>
      </c>
      <c r="B67" s="82">
        <v>51854288812.790001</v>
      </c>
      <c r="C67" s="82">
        <v>4281.62</v>
      </c>
      <c r="D67" s="82">
        <v>52760928128.75</v>
      </c>
      <c r="E67" s="82">
        <v>4288.8</v>
      </c>
      <c r="F67" s="28">
        <f t="shared" si="38"/>
        <v>1.7484365068302199E-2</v>
      </c>
      <c r="G67" s="28">
        <f t="shared" si="39"/>
        <v>1.676935365585991E-3</v>
      </c>
      <c r="H67" s="82">
        <v>53239393555.889999</v>
      </c>
      <c r="I67" s="82">
        <v>4295.8900000000003</v>
      </c>
      <c r="J67" s="28">
        <f t="shared" si="40"/>
        <v>9.0685559202526318E-3</v>
      </c>
      <c r="K67" s="28">
        <f t="shared" si="41"/>
        <v>1.6531430703227348E-3</v>
      </c>
      <c r="L67" s="82">
        <v>54119323956.459999</v>
      </c>
      <c r="M67" s="82">
        <v>4302.8900000000003</v>
      </c>
      <c r="N67" s="28">
        <f t="shared" si="42"/>
        <v>1.6527806607080538E-2</v>
      </c>
      <c r="O67" s="28">
        <f t="shared" si="43"/>
        <v>1.6294644415941748E-3</v>
      </c>
      <c r="P67" s="82">
        <v>56181339196.019997</v>
      </c>
      <c r="Q67" s="82">
        <v>4309.82</v>
      </c>
      <c r="R67" s="28">
        <f t="shared" si="44"/>
        <v>3.8101274901713979E-2</v>
      </c>
      <c r="S67" s="28">
        <f t="shared" si="45"/>
        <v>1.6105454706021724E-3</v>
      </c>
      <c r="T67" s="82">
        <v>55167288230.879997</v>
      </c>
      <c r="U67" s="82">
        <v>4316.49</v>
      </c>
      <c r="V67" s="28">
        <f t="shared" si="46"/>
        <v>-1.8049604720206402E-2</v>
      </c>
      <c r="W67" s="28">
        <f t="shared" si="47"/>
        <v>1.5476284392387787E-3</v>
      </c>
      <c r="X67" s="82">
        <v>56198320569.339996</v>
      </c>
      <c r="Y67" s="82">
        <v>4322.93</v>
      </c>
      <c r="Z67" s="28">
        <f t="shared" si="48"/>
        <v>1.8689197376261041E-2</v>
      </c>
      <c r="AA67" s="28">
        <f t="shared" si="49"/>
        <v>1.4919529525147771E-3</v>
      </c>
      <c r="AB67" s="82">
        <v>58538282791.059998</v>
      </c>
      <c r="AC67" s="82">
        <v>4328.92</v>
      </c>
      <c r="AD67" s="28">
        <f t="shared" si="50"/>
        <v>4.1637582725143028E-2</v>
      </c>
      <c r="AE67" s="28">
        <f t="shared" si="51"/>
        <v>1.385634280453253E-3</v>
      </c>
      <c r="AF67" s="82">
        <v>58940500539.860001</v>
      </c>
      <c r="AG67" s="82">
        <v>4334.53</v>
      </c>
      <c r="AH67" s="28">
        <f t="shared" si="52"/>
        <v>6.8710206316716553E-3</v>
      </c>
      <c r="AI67" s="28">
        <f t="shared" si="53"/>
        <v>1.2959352448184934E-3</v>
      </c>
      <c r="AJ67" s="29">
        <f t="shared" si="16"/>
        <v>1.6291274813777335E-2</v>
      </c>
      <c r="AK67" s="29">
        <f t="shared" si="17"/>
        <v>1.5364049081412969E-3</v>
      </c>
      <c r="AL67" s="30">
        <f t="shared" si="18"/>
        <v>0.11712402776596882</v>
      </c>
      <c r="AM67" s="30">
        <f t="shared" si="19"/>
        <v>1.0662656220854216E-2</v>
      </c>
      <c r="AN67" s="31">
        <f t="shared" si="20"/>
        <v>1.8691272742233207E-2</v>
      </c>
      <c r="AO67" s="89">
        <f t="shared" si="21"/>
        <v>1.3637809465334881E-4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39" t="s">
        <v>77</v>
      </c>
      <c r="B68" s="82">
        <v>243227493.13</v>
      </c>
      <c r="C68" s="82">
        <v>3853.84</v>
      </c>
      <c r="D68" s="82">
        <v>245974601.61000001</v>
      </c>
      <c r="E68" s="82">
        <v>3897.55</v>
      </c>
      <c r="F68" s="28">
        <f t="shared" si="38"/>
        <v>1.1294399513182283E-2</v>
      </c>
      <c r="G68" s="28">
        <f t="shared" si="39"/>
        <v>1.1341934278537779E-2</v>
      </c>
      <c r="H68" s="82">
        <v>246950688.05000001</v>
      </c>
      <c r="I68" s="82">
        <v>3913.04</v>
      </c>
      <c r="J68" s="28">
        <f t="shared" si="40"/>
        <v>3.9682407598635389E-3</v>
      </c>
      <c r="K68" s="28">
        <f t="shared" si="41"/>
        <v>3.9742915421225591E-3</v>
      </c>
      <c r="L68" s="82">
        <v>247569645.24000001</v>
      </c>
      <c r="M68" s="82">
        <v>3922.84</v>
      </c>
      <c r="N68" s="28">
        <f t="shared" si="42"/>
        <v>2.5063999411683259E-3</v>
      </c>
      <c r="O68" s="28">
        <f t="shared" si="43"/>
        <v>2.5044466706193092E-3</v>
      </c>
      <c r="P68" s="82">
        <v>247079373.61000001</v>
      </c>
      <c r="Q68" s="82">
        <v>3915.03</v>
      </c>
      <c r="R68" s="28">
        <f t="shared" si="44"/>
        <v>-1.9803382176547292E-3</v>
      </c>
      <c r="S68" s="28">
        <f t="shared" si="45"/>
        <v>-1.9909045487452827E-3</v>
      </c>
      <c r="T68" s="82">
        <v>244371005.78</v>
      </c>
      <c r="U68" s="82">
        <v>3913.44</v>
      </c>
      <c r="V68" s="28">
        <f t="shared" si="46"/>
        <v>-1.0961529448730955E-2</v>
      </c>
      <c r="W68" s="28">
        <f t="shared" si="47"/>
        <v>-4.0612715611378341E-4</v>
      </c>
      <c r="X68" s="82">
        <v>246533286.44999999</v>
      </c>
      <c r="Y68" s="82">
        <v>3948.2</v>
      </c>
      <c r="Z68" s="28">
        <f t="shared" si="48"/>
        <v>8.8483519683453127E-3</v>
      </c>
      <c r="AA68" s="28">
        <f t="shared" si="49"/>
        <v>8.8822110470582818E-3</v>
      </c>
      <c r="AB68" s="82">
        <v>245409613.69999999</v>
      </c>
      <c r="AC68" s="82">
        <v>3961.97</v>
      </c>
      <c r="AD68" s="28">
        <f t="shared" si="50"/>
        <v>-4.5578946607191511E-3</v>
      </c>
      <c r="AE68" s="28">
        <f t="shared" si="51"/>
        <v>3.4876652651841299E-3</v>
      </c>
      <c r="AF68" s="82">
        <v>246111820.66</v>
      </c>
      <c r="AG68" s="82">
        <v>3973.29</v>
      </c>
      <c r="AH68" s="28">
        <f t="shared" si="52"/>
        <v>2.8613669587468503E-3</v>
      </c>
      <c r="AI68" s="28">
        <f t="shared" si="53"/>
        <v>2.8571644914020459E-3</v>
      </c>
      <c r="AJ68" s="29">
        <f t="shared" si="16"/>
        <v>1.4973746017751847E-3</v>
      </c>
      <c r="AK68" s="29">
        <f t="shared" si="17"/>
        <v>3.8313351987581297E-3</v>
      </c>
      <c r="AL68" s="30">
        <f t="shared" si="18"/>
        <v>5.5785861264467853E-4</v>
      </c>
      <c r="AM68" s="30">
        <f t="shared" si="19"/>
        <v>1.943272055522053E-2</v>
      </c>
      <c r="AN68" s="31">
        <f t="shared" si="20"/>
        <v>7.2010655426879358E-3</v>
      </c>
      <c r="AO68" s="89">
        <f t="shared" si="21"/>
        <v>4.4178727190328322E-3</v>
      </c>
      <c r="AP68" s="35"/>
      <c r="AQ68" s="33"/>
      <c r="AR68" s="33"/>
      <c r="AS68" s="34"/>
      <c r="AT68" s="34"/>
    </row>
    <row r="69" spans="1:46">
      <c r="A69" s="239" t="s">
        <v>100</v>
      </c>
      <c r="B69" s="82">
        <v>53880491.329999998</v>
      </c>
      <c r="C69" s="82">
        <v>11.533200000000001</v>
      </c>
      <c r="D69" s="82">
        <v>53978532.07</v>
      </c>
      <c r="E69" s="82">
        <v>11.5542</v>
      </c>
      <c r="F69" s="28">
        <f t="shared" si="38"/>
        <v>1.8195962505155219E-3</v>
      </c>
      <c r="G69" s="28">
        <f t="shared" si="39"/>
        <v>1.8208302986160837E-3</v>
      </c>
      <c r="H69" s="82">
        <v>54108208.030000001</v>
      </c>
      <c r="I69" s="82">
        <v>11.574400000000001</v>
      </c>
      <c r="J69" s="28">
        <f t="shared" si="40"/>
        <v>2.4023617358070347E-3</v>
      </c>
      <c r="K69" s="28">
        <f t="shared" si="41"/>
        <v>1.7482820100050965E-3</v>
      </c>
      <c r="L69" s="82">
        <v>54143990.289999999</v>
      </c>
      <c r="M69" s="82">
        <v>11.5952</v>
      </c>
      <c r="N69" s="28">
        <f t="shared" si="42"/>
        <v>6.6130927825513335E-4</v>
      </c>
      <c r="O69" s="28">
        <f t="shared" si="43"/>
        <v>1.7970693945258056E-3</v>
      </c>
      <c r="P69" s="82">
        <v>54261022.409999996</v>
      </c>
      <c r="Q69" s="82">
        <v>11.605</v>
      </c>
      <c r="R69" s="28">
        <f t="shared" si="44"/>
        <v>2.1614978758152646E-3</v>
      </c>
      <c r="S69" s="28">
        <f t="shared" si="45"/>
        <v>8.4517731475095318E-4</v>
      </c>
      <c r="T69" s="82">
        <v>54370861.5</v>
      </c>
      <c r="U69" s="82">
        <v>11.621</v>
      </c>
      <c r="V69" s="28">
        <f t="shared" si="46"/>
        <v>2.0242723988879515E-3</v>
      </c>
      <c r="W69" s="28">
        <f t="shared" si="47"/>
        <v>1.3787160706591997E-3</v>
      </c>
      <c r="X69" s="82">
        <v>54490186.299999997</v>
      </c>
      <c r="Y69" s="82">
        <v>11.65156</v>
      </c>
      <c r="Z69" s="28">
        <f t="shared" si="48"/>
        <v>2.1946461157323583E-3</v>
      </c>
      <c r="AA69" s="28">
        <f t="shared" si="49"/>
        <v>2.629722054900566E-3</v>
      </c>
      <c r="AB69" s="82">
        <v>54607322.409999996</v>
      </c>
      <c r="AC69" s="82">
        <v>11.671531</v>
      </c>
      <c r="AD69" s="28">
        <f t="shared" si="50"/>
        <v>2.1496735091911293E-3</v>
      </c>
      <c r="AE69" s="28">
        <f t="shared" si="51"/>
        <v>1.7140194102763888E-3</v>
      </c>
      <c r="AF69" s="82">
        <v>54641463.280000001</v>
      </c>
      <c r="AG69" s="82">
        <v>11.668900000000001</v>
      </c>
      <c r="AH69" s="28">
        <f t="shared" si="52"/>
        <v>6.2520681280927811E-4</v>
      </c>
      <c r="AI69" s="28">
        <f t="shared" si="53"/>
        <v>-2.2542029833096976E-4</v>
      </c>
      <c r="AJ69" s="29">
        <f t="shared" si="16"/>
        <v>1.7548204971267088E-3</v>
      </c>
      <c r="AK69" s="29">
        <f t="shared" si="17"/>
        <v>1.4635495319253904E-3</v>
      </c>
      <c r="AL69" s="30">
        <f t="shared" si="18"/>
        <v>1.2281386406364364E-2</v>
      </c>
      <c r="AM69" s="30">
        <f t="shared" si="19"/>
        <v>9.9271260667117504E-3</v>
      </c>
      <c r="AN69" s="31">
        <f t="shared" si="20"/>
        <v>7.053515546197889E-4</v>
      </c>
      <c r="AO69" s="89">
        <f t="shared" si="21"/>
        <v>8.4387297156899319E-4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38" t="s">
        <v>94</v>
      </c>
      <c r="B70" s="82">
        <v>13869182774.940001</v>
      </c>
      <c r="C70" s="82">
        <v>1145.58</v>
      </c>
      <c r="D70" s="82">
        <v>13843415732.719999</v>
      </c>
      <c r="E70" s="82">
        <v>1146.6300000000001</v>
      </c>
      <c r="F70" s="28">
        <f t="shared" si="38"/>
        <v>-1.8578630506304429E-3</v>
      </c>
      <c r="G70" s="28">
        <f t="shared" si="39"/>
        <v>9.1656628083606724E-4</v>
      </c>
      <c r="H70" s="82">
        <v>13919859168.17</v>
      </c>
      <c r="I70" s="82">
        <v>1148.3399999999999</v>
      </c>
      <c r="J70" s="28">
        <f t="shared" si="40"/>
        <v>5.5220067739005126E-3</v>
      </c>
      <c r="K70" s="28">
        <f t="shared" si="41"/>
        <v>1.4913267575414988E-3</v>
      </c>
      <c r="L70" s="82">
        <v>13916607080.98</v>
      </c>
      <c r="M70" s="82">
        <v>1150.74</v>
      </c>
      <c r="N70" s="28">
        <f t="shared" si="42"/>
        <v>-2.3362931698597608E-4</v>
      </c>
      <c r="O70" s="28">
        <f t="shared" si="43"/>
        <v>2.0899733528398304E-3</v>
      </c>
      <c r="P70" s="82">
        <v>14106514152.24</v>
      </c>
      <c r="Q70" s="82">
        <v>1159.27</v>
      </c>
      <c r="R70" s="28">
        <f t="shared" si="44"/>
        <v>1.3646075523648906E-2</v>
      </c>
      <c r="S70" s="28">
        <f t="shared" si="45"/>
        <v>7.4126214435927948E-3</v>
      </c>
      <c r="T70" s="82">
        <v>14139698209.780001</v>
      </c>
      <c r="U70" s="82">
        <v>1160.52</v>
      </c>
      <c r="V70" s="28">
        <f t="shared" si="46"/>
        <v>2.3523924608073042E-3</v>
      </c>
      <c r="W70" s="28">
        <f t="shared" si="47"/>
        <v>1.0782647700708205E-3</v>
      </c>
      <c r="X70" s="82">
        <v>14230849080.35</v>
      </c>
      <c r="Y70" s="82">
        <v>1161.79</v>
      </c>
      <c r="Z70" s="28">
        <f t="shared" si="48"/>
        <v>6.4464509226196494E-3</v>
      </c>
      <c r="AA70" s="28">
        <f t="shared" si="49"/>
        <v>1.0943370213352479E-3</v>
      </c>
      <c r="AB70" s="82">
        <v>14298798428.18</v>
      </c>
      <c r="AC70" s="82">
        <v>1163.99</v>
      </c>
      <c r="AD70" s="28">
        <f t="shared" si="50"/>
        <v>4.7747922450969271E-3</v>
      </c>
      <c r="AE70" s="28">
        <f t="shared" si="51"/>
        <v>1.8936296576834415E-3</v>
      </c>
      <c r="AF70" s="82">
        <v>14314934197.43</v>
      </c>
      <c r="AG70" s="82">
        <v>1164.31</v>
      </c>
      <c r="AH70" s="28">
        <f t="shared" si="52"/>
        <v>1.1284702928743794E-3</v>
      </c>
      <c r="AI70" s="28">
        <f t="shared" si="53"/>
        <v>2.7491645117220625E-4</v>
      </c>
      <c r="AJ70" s="29">
        <f t="shared" ref="AJ70:AJ133" si="54">AVERAGE(F70,J70,N70,R70,V70,Z70,AD70,AH70)</f>
        <v>3.9723369814164073E-3</v>
      </c>
      <c r="AK70" s="29">
        <f t="shared" ref="AK70:AK133" si="55">AVERAGE(G70,K70,O70,S70,W70,AA70,AE70,AI70)</f>
        <v>2.0314544668839887E-3</v>
      </c>
      <c r="AL70" s="30">
        <f t="shared" ref="AL70:AL133" si="56">((AF70-D70)/D70)</f>
        <v>3.4060846962468236E-2</v>
      </c>
      <c r="AM70" s="30">
        <f t="shared" ref="AM70:AM133" si="57">((AG70-E70)/E70)</f>
        <v>1.5419097703705498E-2</v>
      </c>
      <c r="AN70" s="31">
        <f t="shared" ref="AN70:AN133" si="58">STDEV(F70,J70,N70,R70,V70,Z70,AD70,AH70)</f>
        <v>4.8571162961826772E-3</v>
      </c>
      <c r="AO70" s="89">
        <f t="shared" ref="AO70:AO133" si="59">STDEV(G70,K70,O70,S70,W70,AA70,AE70,AI70)</f>
        <v>2.2483732940111589E-3</v>
      </c>
      <c r="AP70" s="35"/>
      <c r="AQ70" s="33"/>
      <c r="AR70" s="33"/>
      <c r="AS70" s="34"/>
      <c r="AT70" s="34"/>
    </row>
    <row r="71" spans="1:46">
      <c r="A71" s="238" t="s">
        <v>194</v>
      </c>
      <c r="B71" s="82">
        <v>20201671.790757399</v>
      </c>
      <c r="C71" s="83">
        <v>0.76</v>
      </c>
      <c r="D71" s="82">
        <v>20235694.503651284</v>
      </c>
      <c r="E71" s="83">
        <v>0.76190000000000002</v>
      </c>
      <c r="F71" s="28">
        <f t="shared" si="38"/>
        <v>1.6841533337577828E-3</v>
      </c>
      <c r="G71" s="28">
        <f t="shared" si="39"/>
        <v>2.500000000000017E-3</v>
      </c>
      <c r="H71" s="82">
        <v>23986788.345254034</v>
      </c>
      <c r="I71" s="83">
        <v>0.9012</v>
      </c>
      <c r="J71" s="28">
        <f t="shared" si="40"/>
        <v>0.18537015573771937</v>
      </c>
      <c r="K71" s="28">
        <f t="shared" si="41"/>
        <v>0.18283239270245435</v>
      </c>
      <c r="L71" s="82">
        <v>23933814.850000001</v>
      </c>
      <c r="M71" s="83">
        <v>0.89929999999999999</v>
      </c>
      <c r="N71" s="28">
        <f t="shared" si="42"/>
        <v>-2.2084446859478592E-3</v>
      </c>
      <c r="O71" s="28">
        <f t="shared" si="43"/>
        <v>-2.1083000443852785E-3</v>
      </c>
      <c r="P71" s="82">
        <v>23917873</v>
      </c>
      <c r="Q71" s="83">
        <v>0.89870000000000005</v>
      </c>
      <c r="R71" s="28">
        <f t="shared" si="44"/>
        <v>-6.660806102125207E-4</v>
      </c>
      <c r="S71" s="28">
        <f t="shared" si="45"/>
        <v>-6.6718558879120865E-4</v>
      </c>
      <c r="T71" s="82">
        <v>24101426.27</v>
      </c>
      <c r="U71" s="83">
        <v>0.9133</v>
      </c>
      <c r="V71" s="28">
        <f t="shared" si="46"/>
        <v>7.6743140997529149E-3</v>
      </c>
      <c r="W71" s="28">
        <f t="shared" si="47"/>
        <v>1.6245688216312389E-2</v>
      </c>
      <c r="X71" s="82">
        <v>24101426.27</v>
      </c>
      <c r="Y71" s="83">
        <v>0.9133</v>
      </c>
      <c r="Z71" s="28">
        <f t="shared" si="48"/>
        <v>0</v>
      </c>
      <c r="AA71" s="28">
        <f t="shared" si="49"/>
        <v>0</v>
      </c>
      <c r="AB71" s="82">
        <v>24116214.120000001</v>
      </c>
      <c r="AC71" s="83">
        <v>0.91390000000000005</v>
      </c>
      <c r="AD71" s="28">
        <f t="shared" si="50"/>
        <v>6.1356742270512489E-4</v>
      </c>
      <c r="AE71" s="28">
        <f t="shared" si="51"/>
        <v>6.5695828314906921E-4</v>
      </c>
      <c r="AF71" s="82">
        <v>24123608.050000001</v>
      </c>
      <c r="AG71" s="83">
        <v>0.91410000000000002</v>
      </c>
      <c r="AH71" s="28">
        <f t="shared" si="52"/>
        <v>3.0659580161331316E-4</v>
      </c>
      <c r="AI71" s="28">
        <f t="shared" si="53"/>
        <v>2.1884232410545787E-4</v>
      </c>
      <c r="AJ71" s="29">
        <f t="shared" si="54"/>
        <v>2.4096782637423517E-2</v>
      </c>
      <c r="AK71" s="29">
        <f t="shared" si="55"/>
        <v>2.4959799486605604E-2</v>
      </c>
      <c r="AL71" s="30">
        <f t="shared" si="56"/>
        <v>0.19213146085236613</v>
      </c>
      <c r="AM71" s="30">
        <f t="shared" si="57"/>
        <v>0.19976374852342826</v>
      </c>
      <c r="AN71" s="31">
        <f t="shared" si="58"/>
        <v>6.522967991977674E-2</v>
      </c>
      <c r="AO71" s="89">
        <f t="shared" si="59"/>
        <v>6.4052760658102698E-2</v>
      </c>
      <c r="AP71" s="35"/>
      <c r="AQ71" s="33"/>
      <c r="AR71" s="33"/>
      <c r="AS71" s="34"/>
      <c r="AT71" s="34"/>
    </row>
    <row r="72" spans="1:46">
      <c r="A72" s="238" t="s">
        <v>111</v>
      </c>
      <c r="B72" s="82">
        <v>434512697.75999999</v>
      </c>
      <c r="C72" s="82">
        <v>1152.03</v>
      </c>
      <c r="D72" s="82">
        <v>434351216.17000002</v>
      </c>
      <c r="E72" s="82">
        <v>1145.6300000000001</v>
      </c>
      <c r="F72" s="28">
        <f t="shared" si="38"/>
        <v>-3.7163836829727585E-4</v>
      </c>
      <c r="G72" s="28">
        <f t="shared" si="39"/>
        <v>-5.5554108833970155E-3</v>
      </c>
      <c r="H72" s="82">
        <v>433613308.55000001</v>
      </c>
      <c r="I72" s="82">
        <v>1148.3</v>
      </c>
      <c r="J72" s="28">
        <f t="shared" si="40"/>
        <v>-1.6988731527142686E-3</v>
      </c>
      <c r="K72" s="28">
        <f t="shared" si="41"/>
        <v>2.3305953929277736E-3</v>
      </c>
      <c r="L72" s="82">
        <v>433183078.42000002</v>
      </c>
      <c r="M72" s="82">
        <v>1150.49</v>
      </c>
      <c r="N72" s="28">
        <f t="shared" si="42"/>
        <v>-9.9219770592070123E-4</v>
      </c>
      <c r="O72" s="28">
        <f t="shared" si="43"/>
        <v>1.9071671166072061E-3</v>
      </c>
      <c r="P72" s="82">
        <v>434073132.29000002</v>
      </c>
      <c r="Q72" s="82">
        <v>1154.1300000000001</v>
      </c>
      <c r="R72" s="28">
        <f t="shared" si="44"/>
        <v>2.0546829143151292E-3</v>
      </c>
      <c r="S72" s="28">
        <f t="shared" si="45"/>
        <v>3.1638693078602162E-3</v>
      </c>
      <c r="T72" s="82">
        <v>435472048.23000002</v>
      </c>
      <c r="U72" s="82">
        <v>1157.79</v>
      </c>
      <c r="V72" s="28">
        <f t="shared" si="46"/>
        <v>3.2227655570845042E-3</v>
      </c>
      <c r="W72" s="28">
        <f t="shared" si="47"/>
        <v>3.171219879909416E-3</v>
      </c>
      <c r="X72" s="82">
        <v>432941760.63</v>
      </c>
      <c r="Y72" s="82">
        <v>1161.8499999999999</v>
      </c>
      <c r="Z72" s="28">
        <f t="shared" si="48"/>
        <v>-5.8104477894379593E-3</v>
      </c>
      <c r="AA72" s="28">
        <f t="shared" si="49"/>
        <v>3.5066808315842644E-3</v>
      </c>
      <c r="AB72" s="82">
        <v>436262526.42000002</v>
      </c>
      <c r="AC72" s="82">
        <v>1164.8800000000001</v>
      </c>
      <c r="AD72" s="28">
        <f t="shared" si="50"/>
        <v>7.6702367199869385E-3</v>
      </c>
      <c r="AE72" s="28">
        <f t="shared" si="51"/>
        <v>2.6079097990275857E-3</v>
      </c>
      <c r="AF72" s="82">
        <v>434447720.63999999</v>
      </c>
      <c r="AG72" s="82">
        <v>1166.55</v>
      </c>
      <c r="AH72" s="28">
        <f t="shared" si="52"/>
        <v>-4.1598938026890615E-3</v>
      </c>
      <c r="AI72" s="28">
        <f t="shared" si="53"/>
        <v>1.4336240642811664E-3</v>
      </c>
      <c r="AJ72" s="29">
        <f t="shared" si="54"/>
        <v>-1.067070345908683E-5</v>
      </c>
      <c r="AK72" s="29">
        <f t="shared" si="55"/>
        <v>1.5707069386000766E-3</v>
      </c>
      <c r="AL72" s="30">
        <f t="shared" si="56"/>
        <v>2.2218072934368919E-4</v>
      </c>
      <c r="AM72" s="30">
        <f t="shared" si="57"/>
        <v>1.8260694988783327E-2</v>
      </c>
      <c r="AN72" s="31">
        <f t="shared" si="58"/>
        <v>4.2847623948212409E-3</v>
      </c>
      <c r="AO72" s="89">
        <f t="shared" si="59"/>
        <v>2.9620112746949943E-3</v>
      </c>
      <c r="AP72" s="35"/>
      <c r="AQ72" s="33"/>
      <c r="AR72" s="33"/>
      <c r="AS72" s="34"/>
      <c r="AT72" s="34"/>
    </row>
    <row r="73" spans="1:46" s="103" customFormat="1">
      <c r="A73" s="238" t="s">
        <v>112</v>
      </c>
      <c r="B73" s="82">
        <v>164835477.11000001</v>
      </c>
      <c r="C73" s="82">
        <v>142.29</v>
      </c>
      <c r="D73" s="82">
        <v>164782160.78</v>
      </c>
      <c r="E73" s="82">
        <v>142.25</v>
      </c>
      <c r="F73" s="28">
        <f t="shared" si="38"/>
        <v>-3.2345178923123092E-4</v>
      </c>
      <c r="G73" s="28">
        <f t="shared" si="39"/>
        <v>-2.8111603064159141E-4</v>
      </c>
      <c r="H73" s="82">
        <v>165030455.84999999</v>
      </c>
      <c r="I73" s="82">
        <v>142.46</v>
      </c>
      <c r="J73" s="28">
        <f t="shared" si="40"/>
        <v>1.5068079507191958E-3</v>
      </c>
      <c r="K73" s="28">
        <f t="shared" si="41"/>
        <v>1.476274165202165E-3</v>
      </c>
      <c r="L73" s="82">
        <v>165257241.66999999</v>
      </c>
      <c r="M73" s="82">
        <v>142.66</v>
      </c>
      <c r="N73" s="28">
        <f t="shared" si="42"/>
        <v>1.3742058629840042E-3</v>
      </c>
      <c r="O73" s="28">
        <f t="shared" si="43"/>
        <v>1.4039028499227054E-3</v>
      </c>
      <c r="P73" s="82">
        <v>165505308.46000001</v>
      </c>
      <c r="Q73" s="82">
        <v>142.87</v>
      </c>
      <c r="R73" s="28">
        <f t="shared" si="44"/>
        <v>1.5010948233989212E-3</v>
      </c>
      <c r="S73" s="28">
        <f t="shared" si="45"/>
        <v>1.4720314033366602E-3</v>
      </c>
      <c r="T73" s="82">
        <v>165492978.03999999</v>
      </c>
      <c r="U73" s="82">
        <v>142.86000000000001</v>
      </c>
      <c r="V73" s="28">
        <f t="shared" si="46"/>
        <v>-7.4501658676384726E-5</v>
      </c>
      <c r="W73" s="28">
        <f t="shared" si="47"/>
        <v>-6.9993700566885311E-5</v>
      </c>
      <c r="X73" s="82">
        <v>161021127.27000001</v>
      </c>
      <c r="Y73" s="82">
        <v>138.93</v>
      </c>
      <c r="Z73" s="28">
        <f t="shared" si="48"/>
        <v>-2.7021392828637875E-2</v>
      </c>
      <c r="AA73" s="28">
        <f t="shared" si="49"/>
        <v>-2.7509449811003825E-2</v>
      </c>
      <c r="AB73" s="82">
        <v>161273763.34</v>
      </c>
      <c r="AC73" s="82">
        <v>138.97999999999999</v>
      </c>
      <c r="AD73" s="28">
        <f t="shared" si="50"/>
        <v>1.5689622491362454E-3</v>
      </c>
      <c r="AE73" s="28">
        <f t="shared" si="51"/>
        <v>3.5989347153230362E-4</v>
      </c>
      <c r="AF73" s="82">
        <v>161322057.03</v>
      </c>
      <c r="AG73" s="82">
        <v>139.24</v>
      </c>
      <c r="AH73" s="28">
        <f t="shared" si="52"/>
        <v>2.9945162188708935E-4</v>
      </c>
      <c r="AI73" s="28">
        <f t="shared" si="53"/>
        <v>1.8707727730610112E-3</v>
      </c>
      <c r="AJ73" s="29">
        <f t="shared" si="54"/>
        <v>-2.646102971052504E-3</v>
      </c>
      <c r="AK73" s="29">
        <f t="shared" si="55"/>
        <v>-2.6597106098946821E-3</v>
      </c>
      <c r="AL73" s="30">
        <f t="shared" si="56"/>
        <v>-2.0998048172335661E-2</v>
      </c>
      <c r="AM73" s="30">
        <f t="shared" si="57"/>
        <v>-2.1159929701230165E-2</v>
      </c>
      <c r="AN73" s="31">
        <f t="shared" si="58"/>
        <v>9.8793758183795075E-3</v>
      </c>
      <c r="AO73" s="89">
        <f t="shared" si="59"/>
        <v>1.0072648886765458E-2</v>
      </c>
      <c r="AP73" s="35"/>
      <c r="AQ73" s="33"/>
      <c r="AR73" s="33"/>
      <c r="AS73" s="34"/>
      <c r="AT73" s="34"/>
    </row>
    <row r="74" spans="1:46">
      <c r="A74" s="238" t="s">
        <v>115</v>
      </c>
      <c r="B74" s="82">
        <v>669514013.74000001</v>
      </c>
      <c r="C74" s="83">
        <v>187.322926</v>
      </c>
      <c r="D74" s="82">
        <v>646274652.54999995</v>
      </c>
      <c r="E74" s="83">
        <v>187.74208400000001</v>
      </c>
      <c r="F74" s="28">
        <f t="shared" si="38"/>
        <v>-3.4710791280053568E-2</v>
      </c>
      <c r="G74" s="28">
        <f t="shared" si="39"/>
        <v>2.2376225321187335E-3</v>
      </c>
      <c r="H74" s="82">
        <v>646174488.63</v>
      </c>
      <c r="I74" s="83">
        <v>188.11246700000001</v>
      </c>
      <c r="J74" s="28">
        <f t="shared" si="40"/>
        <v>-1.5498661382547067E-4</v>
      </c>
      <c r="K74" s="28">
        <f t="shared" si="41"/>
        <v>1.9728288517347229E-3</v>
      </c>
      <c r="L74" s="82">
        <v>641606878.49000001</v>
      </c>
      <c r="M74" s="83">
        <v>186.39902699999999</v>
      </c>
      <c r="N74" s="28">
        <f t="shared" si="42"/>
        <v>-7.0686946333707746E-3</v>
      </c>
      <c r="O74" s="28">
        <f t="shared" si="43"/>
        <v>-9.1085935309115889E-3</v>
      </c>
      <c r="P74" s="82">
        <v>641687103.92999995</v>
      </c>
      <c r="Q74" s="83">
        <v>186.81100799999999</v>
      </c>
      <c r="R74" s="28">
        <f t="shared" si="44"/>
        <v>1.2503831035718611E-4</v>
      </c>
      <c r="S74" s="28">
        <f t="shared" si="45"/>
        <v>2.2102100350555867E-3</v>
      </c>
      <c r="T74" s="82">
        <v>642586646.95000005</v>
      </c>
      <c r="U74" s="83">
        <v>187.385617</v>
      </c>
      <c r="V74" s="28">
        <f t="shared" si="46"/>
        <v>1.4018405769585624E-3</v>
      </c>
      <c r="W74" s="28">
        <f t="shared" si="47"/>
        <v>3.0758840506872566E-3</v>
      </c>
      <c r="X74" s="82">
        <v>761164997.46000004</v>
      </c>
      <c r="Y74" s="83">
        <v>187.62179599999999</v>
      </c>
      <c r="Z74" s="28">
        <f t="shared" si="48"/>
        <v>0.1845328580555248</v>
      </c>
      <c r="AA74" s="28">
        <f t="shared" si="49"/>
        <v>1.2603902251472844E-3</v>
      </c>
      <c r="AB74" s="82">
        <v>760469801.63</v>
      </c>
      <c r="AC74" s="83">
        <v>187.28104200000001</v>
      </c>
      <c r="AD74" s="28">
        <f t="shared" si="50"/>
        <v>-9.1333131754600433E-4</v>
      </c>
      <c r="AE74" s="28">
        <f t="shared" si="51"/>
        <v>-1.8161749181847485E-3</v>
      </c>
      <c r="AF74" s="82">
        <v>761630080.89999998</v>
      </c>
      <c r="AG74" s="83">
        <v>187.63149200000001</v>
      </c>
      <c r="AH74" s="28">
        <f t="shared" si="52"/>
        <v>1.5257400984404962E-3</v>
      </c>
      <c r="AI74" s="28">
        <f t="shared" si="53"/>
        <v>1.8712518696900192E-3</v>
      </c>
      <c r="AJ74" s="29">
        <f t="shared" si="54"/>
        <v>1.8092209149560654E-2</v>
      </c>
      <c r="AK74" s="29">
        <f t="shared" si="55"/>
        <v>2.1292738941715823E-4</v>
      </c>
      <c r="AL74" s="30">
        <f t="shared" si="56"/>
        <v>0.17849288672369118</v>
      </c>
      <c r="AM74" s="30">
        <f t="shared" si="57"/>
        <v>-5.8906345153810543E-4</v>
      </c>
      <c r="AN74" s="31">
        <f t="shared" si="58"/>
        <v>6.8341290375514271E-2</v>
      </c>
      <c r="AO74" s="89">
        <f t="shared" si="59"/>
        <v>4.039758290254789E-3</v>
      </c>
      <c r="AP74" s="35"/>
      <c r="AQ74" s="33"/>
      <c r="AR74" s="33"/>
      <c r="AS74" s="34"/>
      <c r="AT74" s="34"/>
    </row>
    <row r="75" spans="1:46" s="103" customFormat="1">
      <c r="A75" s="238" t="s">
        <v>121</v>
      </c>
      <c r="B75" s="82">
        <v>1084885963.4300001</v>
      </c>
      <c r="C75" s="83">
        <v>1.4298999999999999</v>
      </c>
      <c r="D75" s="82">
        <v>1184694946.1700001</v>
      </c>
      <c r="E75" s="83">
        <v>1.4298</v>
      </c>
      <c r="F75" s="28">
        <f t="shared" si="38"/>
        <v>9.1999515252683031E-2</v>
      </c>
      <c r="G75" s="28">
        <f t="shared" si="39"/>
        <v>-6.993496048673962E-5</v>
      </c>
      <c r="H75" s="82">
        <v>1186362451.9000001</v>
      </c>
      <c r="I75" s="83">
        <v>1.4298</v>
      </c>
      <c r="J75" s="28">
        <f t="shared" si="40"/>
        <v>1.407540173435278E-3</v>
      </c>
      <c r="K75" s="28">
        <f t="shared" si="41"/>
        <v>0</v>
      </c>
      <c r="L75" s="82">
        <v>998523733.64999998</v>
      </c>
      <c r="M75" s="83">
        <v>1.4629000000000001</v>
      </c>
      <c r="N75" s="28">
        <f t="shared" si="42"/>
        <v>-0.15833164472558112</v>
      </c>
      <c r="O75" s="28">
        <f t="shared" si="43"/>
        <v>2.3150090921807337E-2</v>
      </c>
      <c r="P75" s="82">
        <v>678680028.25</v>
      </c>
      <c r="Q75" s="83">
        <v>1.4982</v>
      </c>
      <c r="R75" s="28">
        <f t="shared" si="44"/>
        <v>-0.32031657798542701</v>
      </c>
      <c r="S75" s="28">
        <f t="shared" si="45"/>
        <v>2.4130152436940246E-2</v>
      </c>
      <c r="T75" s="82">
        <v>694237286.89999998</v>
      </c>
      <c r="U75" s="83">
        <v>1.5304</v>
      </c>
      <c r="V75" s="28">
        <f t="shared" si="46"/>
        <v>2.2922817826413585E-2</v>
      </c>
      <c r="W75" s="28">
        <f t="shared" si="47"/>
        <v>2.1492457615805639E-2</v>
      </c>
      <c r="X75" s="82">
        <v>505163452.67000002</v>
      </c>
      <c r="Y75" s="83">
        <v>1.5113000000000001</v>
      </c>
      <c r="Z75" s="28">
        <f t="shared" si="48"/>
        <v>-0.27234756443906583</v>
      </c>
      <c r="AA75" s="28">
        <f t="shared" si="49"/>
        <v>-1.2480397281756334E-2</v>
      </c>
      <c r="AB75" s="82">
        <v>437962374.26999998</v>
      </c>
      <c r="AC75" s="83">
        <v>1.5007999999999999</v>
      </c>
      <c r="AD75" s="28">
        <f t="shared" si="50"/>
        <v>-0.13302838525790858</v>
      </c>
      <c r="AE75" s="28">
        <f t="shared" si="51"/>
        <v>-6.9476609541455538E-3</v>
      </c>
      <c r="AF75" s="82">
        <v>436615510.06999999</v>
      </c>
      <c r="AG75" s="83">
        <v>1.4955000000000001</v>
      </c>
      <c r="AH75" s="28">
        <f t="shared" si="52"/>
        <v>-3.0752965988116096E-3</v>
      </c>
      <c r="AI75" s="28">
        <f t="shared" si="53"/>
        <v>-3.5314498933900992E-3</v>
      </c>
      <c r="AJ75" s="29">
        <f t="shared" si="54"/>
        <v>-9.6346199469282787E-2</v>
      </c>
      <c r="AK75" s="29">
        <f t="shared" si="55"/>
        <v>5.7179072355968124E-3</v>
      </c>
      <c r="AL75" s="30">
        <f t="shared" si="56"/>
        <v>-0.63145321799376786</v>
      </c>
      <c r="AM75" s="30">
        <f t="shared" si="57"/>
        <v>4.5950482584976984E-2</v>
      </c>
      <c r="AN75" s="31">
        <f t="shared" si="58"/>
        <v>0.14845944649680451</v>
      </c>
      <c r="AO75" s="89">
        <f t="shared" si="59"/>
        <v>1.480862361569121E-2</v>
      </c>
      <c r="AP75" s="35"/>
      <c r="AQ75" s="33"/>
      <c r="AR75" s="33"/>
      <c r="AS75" s="34"/>
      <c r="AT75" s="34"/>
    </row>
    <row r="76" spans="1:46" s="103" customFormat="1">
      <c r="A76" s="238" t="s">
        <v>152</v>
      </c>
      <c r="B76" s="82">
        <v>501043823.77999997</v>
      </c>
      <c r="C76" s="83">
        <v>1.1769000000000001</v>
      </c>
      <c r="D76" s="82">
        <v>500080585.92000002</v>
      </c>
      <c r="E76" s="83">
        <v>1.1746000000000001</v>
      </c>
      <c r="F76" s="28">
        <f t="shared" si="38"/>
        <v>-1.9224622962778931E-3</v>
      </c>
      <c r="G76" s="28">
        <f t="shared" si="39"/>
        <v>-1.954286685359817E-3</v>
      </c>
      <c r="H76" s="82">
        <v>503058953.64999998</v>
      </c>
      <c r="I76" s="83">
        <v>1.1811</v>
      </c>
      <c r="J76" s="28">
        <f t="shared" si="40"/>
        <v>5.9557755566948195E-3</v>
      </c>
      <c r="K76" s="28">
        <f t="shared" si="41"/>
        <v>5.5337987399965522E-3</v>
      </c>
      <c r="L76" s="82">
        <v>505480643.11000001</v>
      </c>
      <c r="M76" s="83">
        <v>1.1872</v>
      </c>
      <c r="N76" s="28">
        <f t="shared" si="42"/>
        <v>4.8139277562385119E-3</v>
      </c>
      <c r="O76" s="28">
        <f t="shared" si="43"/>
        <v>5.164676996020654E-3</v>
      </c>
      <c r="P76" s="82">
        <v>513609427.39999998</v>
      </c>
      <c r="Q76" s="83">
        <v>1.2108000000000001</v>
      </c>
      <c r="R76" s="28">
        <f t="shared" si="44"/>
        <v>1.6081296882086579E-2</v>
      </c>
      <c r="S76" s="28">
        <f t="shared" si="45"/>
        <v>1.9878706199460972E-2</v>
      </c>
      <c r="T76" s="82">
        <v>517671519.19999999</v>
      </c>
      <c r="U76" s="83">
        <v>1.2242</v>
      </c>
      <c r="V76" s="28">
        <f t="shared" si="46"/>
        <v>7.9089120707210997E-3</v>
      </c>
      <c r="W76" s="28">
        <f t="shared" si="47"/>
        <v>1.1067063098777549E-2</v>
      </c>
      <c r="X76" s="82">
        <v>517671519.19999999</v>
      </c>
      <c r="Y76" s="83">
        <v>1.2242</v>
      </c>
      <c r="Z76" s="28">
        <f t="shared" si="48"/>
        <v>0</v>
      </c>
      <c r="AA76" s="28">
        <f t="shared" si="49"/>
        <v>0</v>
      </c>
      <c r="AB76" s="82">
        <v>461049822.29000002</v>
      </c>
      <c r="AC76" s="83">
        <v>1.2256</v>
      </c>
      <c r="AD76" s="28">
        <f t="shared" si="50"/>
        <v>-0.10937765515379731</v>
      </c>
      <c r="AE76" s="28">
        <f t="shared" si="51"/>
        <v>1.1436039862768076E-3</v>
      </c>
      <c r="AF76" s="82">
        <v>457520084.38</v>
      </c>
      <c r="AG76" s="83">
        <v>1.2153</v>
      </c>
      <c r="AH76" s="28">
        <f t="shared" si="52"/>
        <v>-7.6558708828214743E-3</v>
      </c>
      <c r="AI76" s="28">
        <f t="shared" si="53"/>
        <v>-8.4040469973890135E-3</v>
      </c>
      <c r="AJ76" s="29">
        <f t="shared" si="54"/>
        <v>-1.0524509508394458E-2</v>
      </c>
      <c r="AK76" s="29">
        <f t="shared" si="55"/>
        <v>4.0536894172229637E-3</v>
      </c>
      <c r="AL76" s="30">
        <f t="shared" si="56"/>
        <v>-8.5107286182088668E-2</v>
      </c>
      <c r="AM76" s="30">
        <f t="shared" si="57"/>
        <v>3.4650093648901717E-2</v>
      </c>
      <c r="AN76" s="31">
        <f t="shared" si="58"/>
        <v>4.0566455929104732E-2</v>
      </c>
      <c r="AO76" s="89">
        <f t="shared" si="59"/>
        <v>8.6125784433061011E-3</v>
      </c>
      <c r="AP76" s="35"/>
      <c r="AQ76" s="33"/>
      <c r="AR76" s="33"/>
      <c r="AS76" s="34"/>
      <c r="AT76" s="34"/>
    </row>
    <row r="77" spans="1:46" s="103" customFormat="1">
      <c r="A77" s="238" t="s">
        <v>158</v>
      </c>
      <c r="B77" s="82">
        <v>1425201632.4000001</v>
      </c>
      <c r="C77" s="83">
        <v>1.0213000000000001</v>
      </c>
      <c r="D77" s="82">
        <v>1425315206.51</v>
      </c>
      <c r="E77" s="83">
        <v>1.0218</v>
      </c>
      <c r="F77" s="28">
        <f t="shared" si="38"/>
        <v>7.9689853995353237E-5</v>
      </c>
      <c r="G77" s="28">
        <f t="shared" si="39"/>
        <v>4.8957211397233414E-4</v>
      </c>
      <c r="H77" s="82">
        <v>1426488269.1400001</v>
      </c>
      <c r="I77" s="83">
        <v>1.0226</v>
      </c>
      <c r="J77" s="28">
        <f t="shared" si="40"/>
        <v>8.230197956509939E-4</v>
      </c>
      <c r="K77" s="28">
        <f t="shared" si="41"/>
        <v>7.8293208064191802E-4</v>
      </c>
      <c r="L77" s="82">
        <v>1428100266.51</v>
      </c>
      <c r="M77" s="83">
        <v>1.0243</v>
      </c>
      <c r="N77" s="28">
        <f t="shared" si="42"/>
        <v>1.1300460051954897E-3</v>
      </c>
      <c r="O77" s="28">
        <f t="shared" si="43"/>
        <v>1.6624291022883189E-3</v>
      </c>
      <c r="P77" s="82">
        <v>1386459781.5699999</v>
      </c>
      <c r="Q77" s="83">
        <v>1.0279</v>
      </c>
      <c r="R77" s="28">
        <f t="shared" si="44"/>
        <v>-2.9157956143906705E-2</v>
      </c>
      <c r="S77" s="28">
        <f t="shared" si="45"/>
        <v>3.5145953333984648E-3</v>
      </c>
      <c r="T77" s="82">
        <v>1278750319.55</v>
      </c>
      <c r="U77" s="83">
        <v>1.0295000000000001</v>
      </c>
      <c r="V77" s="28">
        <f t="shared" si="46"/>
        <v>-7.7686683343985569E-2</v>
      </c>
      <c r="W77" s="28">
        <f t="shared" si="47"/>
        <v>1.5565716509388517E-3</v>
      </c>
      <c r="X77" s="82">
        <v>1263964347.3299999</v>
      </c>
      <c r="Y77" s="83">
        <v>1.0317000000000001</v>
      </c>
      <c r="Z77" s="28">
        <f t="shared" si="48"/>
        <v>-1.1562829736146852E-2</v>
      </c>
      <c r="AA77" s="28">
        <f t="shared" si="49"/>
        <v>2.1369596891694801E-3</v>
      </c>
      <c r="AB77" s="82">
        <v>1264255889.1600001</v>
      </c>
      <c r="AC77" s="83">
        <v>1.0328999999999999</v>
      </c>
      <c r="AD77" s="28">
        <f t="shared" si="50"/>
        <v>2.306566879168827E-4</v>
      </c>
      <c r="AE77" s="28">
        <f t="shared" si="51"/>
        <v>1.163128816516301E-3</v>
      </c>
      <c r="AF77" s="82">
        <v>1264254489.7</v>
      </c>
      <c r="AG77" s="83">
        <v>1.0339</v>
      </c>
      <c r="AH77" s="28">
        <f t="shared" si="52"/>
        <v>-1.1069436275024825E-6</v>
      </c>
      <c r="AI77" s="28">
        <f t="shared" si="53"/>
        <v>9.6814793300427143E-4</v>
      </c>
      <c r="AJ77" s="29">
        <f t="shared" si="54"/>
        <v>-1.4518145478113486E-2</v>
      </c>
      <c r="AK77" s="29">
        <f t="shared" si="55"/>
        <v>1.5342920899912426E-3</v>
      </c>
      <c r="AL77" s="30">
        <f t="shared" si="56"/>
        <v>-0.11300006908953858</v>
      </c>
      <c r="AM77" s="30">
        <f t="shared" si="57"/>
        <v>1.1841847719710315E-2</v>
      </c>
      <c r="AN77" s="31">
        <f t="shared" si="58"/>
        <v>2.7606696241932169E-2</v>
      </c>
      <c r="AO77" s="89">
        <f t="shared" si="59"/>
        <v>9.5737645362688618E-4</v>
      </c>
      <c r="AP77" s="35"/>
      <c r="AQ77" s="33"/>
      <c r="AR77" s="33"/>
      <c r="AS77" s="34"/>
      <c r="AT77" s="34"/>
    </row>
    <row r="78" spans="1:46" s="130" customFormat="1" ht="15.75" customHeight="1">
      <c r="A78" s="238" t="s">
        <v>182</v>
      </c>
      <c r="B78" s="82">
        <v>19902679557.93</v>
      </c>
      <c r="C78" s="83">
        <v>107.11</v>
      </c>
      <c r="D78" s="82">
        <v>20461088349.07</v>
      </c>
      <c r="E78" s="83">
        <v>107.26</v>
      </c>
      <c r="F78" s="28">
        <f t="shared" si="38"/>
        <v>2.805696537065069E-2</v>
      </c>
      <c r="G78" s="28">
        <f t="shared" si="39"/>
        <v>1.4004294650359975E-3</v>
      </c>
      <c r="H78" s="82">
        <v>20902542455.130001</v>
      </c>
      <c r="I78" s="83">
        <v>107.43</v>
      </c>
      <c r="J78" s="28">
        <f t="shared" si="40"/>
        <v>2.1575299345211341E-2</v>
      </c>
      <c r="K78" s="28">
        <f t="shared" si="41"/>
        <v>1.5849338057057774E-3</v>
      </c>
      <c r="L78" s="82">
        <v>21759234137.119999</v>
      </c>
      <c r="M78" s="83">
        <v>107.59</v>
      </c>
      <c r="N78" s="28">
        <f t="shared" si="42"/>
        <v>4.0985046858725289E-2</v>
      </c>
      <c r="O78" s="28">
        <f t="shared" si="43"/>
        <v>1.4893418970492096E-3</v>
      </c>
      <c r="P78" s="82">
        <v>24780515910.419998</v>
      </c>
      <c r="Q78" s="83">
        <v>107.74</v>
      </c>
      <c r="R78" s="28">
        <f t="shared" si="44"/>
        <v>0.13885055669978139</v>
      </c>
      <c r="S78" s="28">
        <f t="shared" si="45"/>
        <v>1.3941816153916857E-3</v>
      </c>
      <c r="T78" s="82">
        <v>25597775536.610001</v>
      </c>
      <c r="U78" s="83">
        <v>107.89</v>
      </c>
      <c r="V78" s="28">
        <f t="shared" si="46"/>
        <v>3.2979927824922789E-2</v>
      </c>
      <c r="W78" s="28">
        <f t="shared" si="47"/>
        <v>1.3922405791721337E-3</v>
      </c>
      <c r="X78" s="82">
        <v>26291329341.209999</v>
      </c>
      <c r="Y78" s="83">
        <v>108.03</v>
      </c>
      <c r="Z78" s="28">
        <f t="shared" si="48"/>
        <v>2.7094299799921135E-2</v>
      </c>
      <c r="AA78" s="28">
        <f t="shared" si="49"/>
        <v>1.2976179442024337E-3</v>
      </c>
      <c r="AB78" s="82">
        <v>27168840347.880001</v>
      </c>
      <c r="AC78" s="83">
        <v>108.16</v>
      </c>
      <c r="AD78" s="28">
        <f t="shared" si="50"/>
        <v>3.3376441156003432E-2</v>
      </c>
      <c r="AE78" s="28">
        <f t="shared" si="51"/>
        <v>1.2033694344163238E-3</v>
      </c>
      <c r="AF78" s="82">
        <v>28630285649.990002</v>
      </c>
      <c r="AG78" s="83">
        <v>108.29</v>
      </c>
      <c r="AH78" s="28">
        <f t="shared" si="52"/>
        <v>5.3791228605899549E-2</v>
      </c>
      <c r="AI78" s="28">
        <f t="shared" si="53"/>
        <v>1.2019230769231663E-3</v>
      </c>
      <c r="AJ78" s="29">
        <f t="shared" si="54"/>
        <v>4.7088720707639448E-2</v>
      </c>
      <c r="AK78" s="29">
        <f t="shared" si="55"/>
        <v>1.3705047272370911E-3</v>
      </c>
      <c r="AL78" s="30">
        <f t="shared" si="56"/>
        <v>0.39925526743993117</v>
      </c>
      <c r="AM78" s="30">
        <f t="shared" si="57"/>
        <v>9.6028342345702133E-3</v>
      </c>
      <c r="AN78" s="31">
        <f t="shared" si="58"/>
        <v>3.8363704734325071E-2</v>
      </c>
      <c r="AO78" s="89">
        <f t="shared" si="59"/>
        <v>1.3293236567960638E-4</v>
      </c>
      <c r="AP78" s="35"/>
      <c r="AQ78" s="33"/>
      <c r="AR78" s="33"/>
      <c r="AS78" s="34"/>
      <c r="AT78" s="34"/>
    </row>
    <row r="79" spans="1:46" s="130" customFormat="1" ht="15.75" customHeight="1">
      <c r="A79" s="238" t="s">
        <v>187</v>
      </c>
      <c r="B79" s="82">
        <v>304502533.23000002</v>
      </c>
      <c r="C79" s="82">
        <v>1076.32</v>
      </c>
      <c r="D79" s="82">
        <v>302931570.22000003</v>
      </c>
      <c r="E79" s="82">
        <v>1076.02</v>
      </c>
      <c r="F79" s="28">
        <f t="shared" si="38"/>
        <v>-5.1591131060095136E-3</v>
      </c>
      <c r="G79" s="28">
        <f t="shared" si="39"/>
        <v>-2.7872751598033532E-4</v>
      </c>
      <c r="H79" s="82">
        <v>303154980.67000002</v>
      </c>
      <c r="I79" s="82">
        <v>1078.1500000000001</v>
      </c>
      <c r="J79" s="28">
        <f t="shared" si="40"/>
        <v>7.3749477427439872E-4</v>
      </c>
      <c r="K79" s="28">
        <f t="shared" si="41"/>
        <v>1.9795171093475112E-3</v>
      </c>
      <c r="L79" s="82">
        <v>303037176.49000001</v>
      </c>
      <c r="M79" s="82">
        <v>1079.99</v>
      </c>
      <c r="N79" s="28">
        <f t="shared" si="42"/>
        <v>-3.8859391239309089E-4</v>
      </c>
      <c r="O79" s="28">
        <f t="shared" si="43"/>
        <v>1.7066270927050206E-3</v>
      </c>
      <c r="P79" s="82">
        <v>304725883.06</v>
      </c>
      <c r="Q79" s="82">
        <v>1080.6600000000001</v>
      </c>
      <c r="R79" s="28">
        <f t="shared" si="44"/>
        <v>5.5726052808432198E-3</v>
      </c>
      <c r="S79" s="28">
        <f t="shared" si="45"/>
        <v>6.2037611459372097E-4</v>
      </c>
      <c r="T79" s="82">
        <v>306118166.37</v>
      </c>
      <c r="U79" s="82">
        <v>1082.19</v>
      </c>
      <c r="V79" s="28">
        <f t="shared" si="46"/>
        <v>4.5689696458303944E-3</v>
      </c>
      <c r="W79" s="28">
        <f t="shared" si="47"/>
        <v>1.4158014546665674E-3</v>
      </c>
      <c r="X79" s="82">
        <v>310702792.52999997</v>
      </c>
      <c r="Y79" s="82">
        <v>1084.29</v>
      </c>
      <c r="Z79" s="28">
        <f t="shared" si="48"/>
        <v>1.4976654977276339E-2</v>
      </c>
      <c r="AA79" s="28">
        <f t="shared" si="49"/>
        <v>1.9405095223573577E-3</v>
      </c>
      <c r="AB79" s="82">
        <v>286660971.13999999</v>
      </c>
      <c r="AC79" s="82">
        <v>1086.45</v>
      </c>
      <c r="AD79" s="28">
        <f t="shared" si="50"/>
        <v>-7.7378839096461038E-2</v>
      </c>
      <c r="AE79" s="28">
        <f t="shared" si="51"/>
        <v>1.9920869877985427E-3</v>
      </c>
      <c r="AF79" s="82">
        <v>287249980.63</v>
      </c>
      <c r="AG79" s="82">
        <v>1088.69</v>
      </c>
      <c r="AH79" s="28">
        <f t="shared" si="52"/>
        <v>2.0547250909589226E-3</v>
      </c>
      <c r="AI79" s="28">
        <f t="shared" si="53"/>
        <v>2.0617607805237322E-3</v>
      </c>
      <c r="AJ79" s="29">
        <f t="shared" si="54"/>
        <v>-6.8770120432100458E-3</v>
      </c>
      <c r="AK79" s="29">
        <f t="shared" si="55"/>
        <v>1.4297439432515147E-3</v>
      </c>
      <c r="AL79" s="30">
        <f t="shared" si="56"/>
        <v>-5.1766111992261117E-2</v>
      </c>
      <c r="AM79" s="30">
        <f t="shared" si="57"/>
        <v>1.177487407297269E-2</v>
      </c>
      <c r="AN79" s="31">
        <f t="shared" si="58"/>
        <v>2.9073555085915109E-2</v>
      </c>
      <c r="AO79" s="89">
        <f t="shared" si="59"/>
        <v>8.3918469564383169E-4</v>
      </c>
      <c r="AP79" s="35"/>
      <c r="AQ79" s="33"/>
      <c r="AR79" s="33"/>
      <c r="AS79" s="34"/>
      <c r="AT79" s="34"/>
    </row>
    <row r="80" spans="1:46" s="362" customFormat="1" ht="15.75" customHeight="1">
      <c r="A80" s="238" t="s">
        <v>196</v>
      </c>
      <c r="B80" s="82">
        <v>1601999044.5799999</v>
      </c>
      <c r="C80" s="83">
        <v>1.0518000000000001</v>
      </c>
      <c r="D80" s="82">
        <v>1619948616.6800001</v>
      </c>
      <c r="E80" s="83">
        <v>1.0539000000000001</v>
      </c>
      <c r="F80" s="28">
        <f t="shared" si="38"/>
        <v>1.1204483648556749E-2</v>
      </c>
      <c r="G80" s="28">
        <f t="shared" si="39"/>
        <v>1.9965772960638816E-3</v>
      </c>
      <c r="H80" s="82">
        <v>1607103433.21</v>
      </c>
      <c r="I80" s="83">
        <v>1.0164</v>
      </c>
      <c r="J80" s="28">
        <f t="shared" si="40"/>
        <v>-7.9293771035315683E-3</v>
      </c>
      <c r="K80" s="28">
        <f t="shared" si="41"/>
        <v>-3.5582123541133021E-2</v>
      </c>
      <c r="L80" s="82">
        <v>1572177637.03</v>
      </c>
      <c r="M80" s="83">
        <v>1.0183</v>
      </c>
      <c r="N80" s="28">
        <f t="shared" si="42"/>
        <v>-2.1732139611101382E-2</v>
      </c>
      <c r="O80" s="28">
        <f t="shared" si="43"/>
        <v>1.8693427784337001E-3</v>
      </c>
      <c r="P80" s="82">
        <v>1580895330.29</v>
      </c>
      <c r="Q80" s="83">
        <v>1.0196000000000001</v>
      </c>
      <c r="R80" s="28">
        <f t="shared" si="44"/>
        <v>5.5449798131390424E-3</v>
      </c>
      <c r="S80" s="28">
        <f t="shared" si="45"/>
        <v>1.2766375331435518E-3</v>
      </c>
      <c r="T80" s="82">
        <v>1589962190.3399999</v>
      </c>
      <c r="U80" s="83">
        <v>1.0215000000000001</v>
      </c>
      <c r="V80" s="28">
        <f t="shared" si="46"/>
        <v>5.735269044242622E-3</v>
      </c>
      <c r="W80" s="28">
        <f t="shared" si="47"/>
        <v>1.8634758728913424E-3</v>
      </c>
      <c r="X80" s="82">
        <v>1548689256.98</v>
      </c>
      <c r="Y80" s="83">
        <v>1.0232000000000001</v>
      </c>
      <c r="Z80" s="28">
        <f t="shared" si="48"/>
        <v>-2.5958437006086306E-2</v>
      </c>
      <c r="AA80" s="28">
        <f t="shared" si="49"/>
        <v>1.6642192853646939E-3</v>
      </c>
      <c r="AB80" s="82">
        <v>1508760144.24</v>
      </c>
      <c r="AC80" s="83">
        <v>1.0245</v>
      </c>
      <c r="AD80" s="28">
        <f t="shared" si="50"/>
        <v>-2.5782520644498576E-2</v>
      </c>
      <c r="AE80" s="28">
        <f t="shared" si="51"/>
        <v>1.2705238467551375E-3</v>
      </c>
      <c r="AF80" s="82">
        <v>1544604562.6300001</v>
      </c>
      <c r="AG80" s="83">
        <v>1.026</v>
      </c>
      <c r="AH80" s="28">
        <f t="shared" si="52"/>
        <v>2.3757532651457882E-2</v>
      </c>
      <c r="AI80" s="28">
        <f t="shared" si="53"/>
        <v>1.4641288433382693E-3</v>
      </c>
      <c r="AJ80" s="29">
        <f t="shared" si="54"/>
        <v>-4.3950261509776919E-3</v>
      </c>
      <c r="AK80" s="29">
        <f t="shared" si="55"/>
        <v>-3.0221522606428053E-3</v>
      </c>
      <c r="AL80" s="30">
        <f t="shared" si="56"/>
        <v>-4.6510150553054977E-2</v>
      </c>
      <c r="AM80" s="30">
        <f t="shared" si="57"/>
        <v>-2.6473099914602935E-2</v>
      </c>
      <c r="AN80" s="31">
        <f t="shared" si="58"/>
        <v>1.8795176511241109E-2</v>
      </c>
      <c r="AO80" s="89">
        <f t="shared" si="59"/>
        <v>1.3159086596566501E-2</v>
      </c>
      <c r="AP80" s="35"/>
      <c r="AQ80" s="33"/>
      <c r="AR80" s="33"/>
      <c r="AS80" s="34"/>
      <c r="AT80" s="34"/>
    </row>
    <row r="81" spans="1:46" s="137" customFormat="1" ht="15.75" customHeight="1">
      <c r="A81" s="238" t="s">
        <v>250</v>
      </c>
      <c r="B81" s="82">
        <v>108071151.62</v>
      </c>
      <c r="C81" s="83">
        <v>101</v>
      </c>
      <c r="D81" s="82">
        <v>108598046</v>
      </c>
      <c r="E81" s="83">
        <v>102.1</v>
      </c>
      <c r="F81" s="28">
        <f t="shared" si="38"/>
        <v>4.8754396719363395E-3</v>
      </c>
      <c r="G81" s="28">
        <f t="shared" si="39"/>
        <v>1.0891089108910835E-2</v>
      </c>
      <c r="H81" s="82">
        <v>108642998.73999999</v>
      </c>
      <c r="I81" s="83">
        <v>101</v>
      </c>
      <c r="J81" s="28">
        <f t="shared" si="40"/>
        <v>4.1393691374515739E-4</v>
      </c>
      <c r="K81" s="28">
        <f t="shared" si="41"/>
        <v>-1.0773751224289857E-2</v>
      </c>
      <c r="L81" s="82">
        <v>128891524.67</v>
      </c>
      <c r="M81" s="83">
        <v>102.34</v>
      </c>
      <c r="N81" s="28">
        <f t="shared" si="42"/>
        <v>0.18637672160042226</v>
      </c>
      <c r="O81" s="28">
        <f t="shared" si="43"/>
        <v>1.3267326732673302E-2</v>
      </c>
      <c r="P81" s="82">
        <v>158128791.96000001</v>
      </c>
      <c r="Q81" s="83">
        <v>101</v>
      </c>
      <c r="R81" s="28">
        <f t="shared" si="44"/>
        <v>0.22683622809844139</v>
      </c>
      <c r="S81" s="28">
        <f t="shared" si="45"/>
        <v>-1.3093609536838025E-2</v>
      </c>
      <c r="T81" s="82">
        <v>230558627</v>
      </c>
      <c r="U81" s="83">
        <v>102.67</v>
      </c>
      <c r="V81" s="28">
        <f t="shared" si="46"/>
        <v>0.4580433085096971</v>
      </c>
      <c r="W81" s="28">
        <f t="shared" si="47"/>
        <v>1.6534653465346553E-2</v>
      </c>
      <c r="X81" s="82">
        <v>257711507.56999999</v>
      </c>
      <c r="Y81" s="83">
        <v>102.67</v>
      </c>
      <c r="Z81" s="28">
        <f t="shared" si="48"/>
        <v>0.11776996126022209</v>
      </c>
      <c r="AA81" s="28">
        <f t="shared" si="49"/>
        <v>0</v>
      </c>
      <c r="AB81" s="82">
        <v>275254820.05000001</v>
      </c>
      <c r="AC81" s="83">
        <v>102.91</v>
      </c>
      <c r="AD81" s="28">
        <f t="shared" si="50"/>
        <v>6.8073454093759769E-2</v>
      </c>
      <c r="AE81" s="28">
        <f t="shared" si="51"/>
        <v>2.3375864419985866E-3</v>
      </c>
      <c r="AF81" s="82">
        <v>397352351.17000002</v>
      </c>
      <c r="AG81" s="83">
        <v>103.03</v>
      </c>
      <c r="AH81" s="28">
        <f t="shared" si="52"/>
        <v>0.4435799928873943</v>
      </c>
      <c r="AI81" s="28">
        <f t="shared" si="53"/>
        <v>1.1660674375668502E-3</v>
      </c>
      <c r="AJ81" s="29">
        <f t="shared" si="54"/>
        <v>0.18824613037945229</v>
      </c>
      <c r="AK81" s="29">
        <f t="shared" si="55"/>
        <v>2.5411703031710305E-3</v>
      </c>
      <c r="AL81" s="30">
        <f t="shared" si="56"/>
        <v>2.6589272625586653</v>
      </c>
      <c r="AM81" s="30">
        <f t="shared" si="57"/>
        <v>9.1087169441724479E-3</v>
      </c>
      <c r="AN81" s="31">
        <f t="shared" si="58"/>
        <v>0.18039349634043683</v>
      </c>
      <c r="AO81" s="89">
        <f t="shared" si="59"/>
        <v>1.0761787713545459E-2</v>
      </c>
      <c r="AP81" s="35"/>
      <c r="AQ81" s="33"/>
      <c r="AR81" s="33"/>
      <c r="AS81" s="34"/>
      <c r="AT81" s="34"/>
    </row>
    <row r="82" spans="1:46">
      <c r="A82" s="240" t="s">
        <v>47</v>
      </c>
      <c r="B82" s="86">
        <f>SUM(B55:B81)</f>
        <v>384508801512.79077</v>
      </c>
      <c r="C82" s="102"/>
      <c r="D82" s="86">
        <f>SUM(D55:D81)</f>
        <v>383814595579.71356</v>
      </c>
      <c r="E82" s="102"/>
      <c r="F82" s="28">
        <f>((D82-B82)/B82)</f>
        <v>-1.8054357412521193E-3</v>
      </c>
      <c r="G82" s="28"/>
      <c r="H82" s="86">
        <f>SUM(H55:H81)</f>
        <v>392604588648.76532</v>
      </c>
      <c r="I82" s="102"/>
      <c r="J82" s="28">
        <f>((H82-D82)/D82)</f>
        <v>2.290166442413518E-2</v>
      </c>
      <c r="K82" s="28"/>
      <c r="L82" s="86">
        <f>SUM(L55:L81)</f>
        <v>399827914459.6499</v>
      </c>
      <c r="M82" s="102"/>
      <c r="N82" s="28">
        <f>((L82-H82)/H82)</f>
        <v>1.8398475259153849E-2</v>
      </c>
      <c r="O82" s="28"/>
      <c r="P82" s="86">
        <f>SUM(P55:P81)</f>
        <v>405081754283.06</v>
      </c>
      <c r="Q82" s="102"/>
      <c r="R82" s="28">
        <f>((P82-L82)/L82)</f>
        <v>1.3140252677230983E-2</v>
      </c>
      <c r="S82" s="28"/>
      <c r="T82" s="86">
        <f>SUM(T55:T81)</f>
        <v>402769523344.92004</v>
      </c>
      <c r="U82" s="102"/>
      <c r="V82" s="28">
        <f>((T82-P82)/P82)</f>
        <v>-5.7080599501014061E-3</v>
      </c>
      <c r="W82" s="28"/>
      <c r="X82" s="86">
        <f>SUM(X55:X81)</f>
        <v>409918332066.03015</v>
      </c>
      <c r="Y82" s="102"/>
      <c r="Z82" s="28">
        <f>((X82-T82)/T82)</f>
        <v>1.7749130226489548E-2</v>
      </c>
      <c r="AA82" s="28"/>
      <c r="AB82" s="86">
        <f>SUM(AB55:AB81)</f>
        <v>420561975893.18994</v>
      </c>
      <c r="AC82" s="102"/>
      <c r="AD82" s="28">
        <f>((AB82-X82)/X82)</f>
        <v>2.596527892157138E-2</v>
      </c>
      <c r="AE82" s="28"/>
      <c r="AF82" s="86">
        <f>SUM(AF55:AF81)</f>
        <v>418300153052.87012</v>
      </c>
      <c r="AG82" s="102"/>
      <c r="AH82" s="28">
        <f>((AF82-AB82)/AB82)</f>
        <v>-5.3780963804827163E-3</v>
      </c>
      <c r="AI82" s="28"/>
      <c r="AJ82" s="29">
        <f t="shared" si="54"/>
        <v>1.0657901179593088E-2</v>
      </c>
      <c r="AK82" s="29"/>
      <c r="AL82" s="30">
        <f t="shared" si="56"/>
        <v>8.9849520759025775E-2</v>
      </c>
      <c r="AM82" s="30"/>
      <c r="AN82" s="31">
        <f t="shared" si="58"/>
        <v>1.2988579081015118E-2</v>
      </c>
      <c r="AO82" s="89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7" customFormat="1" ht="7.5" customHeight="1">
      <c r="A83" s="240"/>
      <c r="B83" s="102"/>
      <c r="C83" s="102"/>
      <c r="D83" s="102"/>
      <c r="E83" s="102"/>
      <c r="F83" s="28"/>
      <c r="G83" s="28"/>
      <c r="H83" s="102"/>
      <c r="I83" s="102"/>
      <c r="J83" s="28"/>
      <c r="K83" s="28"/>
      <c r="L83" s="102"/>
      <c r="M83" s="102"/>
      <c r="N83" s="28"/>
      <c r="O83" s="28"/>
      <c r="P83" s="102"/>
      <c r="Q83" s="102"/>
      <c r="R83" s="28"/>
      <c r="S83" s="28"/>
      <c r="T83" s="102"/>
      <c r="U83" s="102"/>
      <c r="V83" s="28"/>
      <c r="W83" s="28"/>
      <c r="X83" s="102"/>
      <c r="Y83" s="102"/>
      <c r="Z83" s="28"/>
      <c r="AA83" s="28"/>
      <c r="AB83" s="102"/>
      <c r="AC83" s="102"/>
      <c r="AD83" s="28"/>
      <c r="AE83" s="28"/>
      <c r="AF83" s="102"/>
      <c r="AG83" s="102"/>
      <c r="AH83" s="28"/>
      <c r="AI83" s="28"/>
      <c r="AJ83" s="29"/>
      <c r="AK83" s="29"/>
      <c r="AL83" s="30"/>
      <c r="AM83" s="30"/>
      <c r="AN83" s="31"/>
      <c r="AO83" s="89"/>
      <c r="AP83" s="35"/>
      <c r="AQ83" s="45"/>
      <c r="AR83" s="18"/>
      <c r="AS83" s="34"/>
      <c r="AT83" s="34"/>
    </row>
    <row r="84" spans="1:46" s="137" customFormat="1">
      <c r="A84" s="237" t="s">
        <v>217</v>
      </c>
      <c r="B84" s="102"/>
      <c r="C84" s="102"/>
      <c r="D84" s="102"/>
      <c r="E84" s="102"/>
      <c r="F84" s="28"/>
      <c r="G84" s="28"/>
      <c r="H84" s="102"/>
      <c r="I84" s="102"/>
      <c r="J84" s="28"/>
      <c r="K84" s="28"/>
      <c r="L84" s="102"/>
      <c r="M84" s="102"/>
      <c r="N84" s="28"/>
      <c r="O84" s="28"/>
      <c r="P84" s="102"/>
      <c r="Q84" s="102"/>
      <c r="R84" s="28"/>
      <c r="S84" s="28"/>
      <c r="T84" s="102"/>
      <c r="U84" s="102"/>
      <c r="V84" s="28"/>
      <c r="W84" s="28"/>
      <c r="X84" s="102"/>
      <c r="Y84" s="102"/>
      <c r="Z84" s="28"/>
      <c r="AA84" s="28"/>
      <c r="AB84" s="102"/>
      <c r="AC84" s="102"/>
      <c r="AD84" s="28"/>
      <c r="AE84" s="28"/>
      <c r="AF84" s="102"/>
      <c r="AG84" s="102"/>
      <c r="AH84" s="28"/>
      <c r="AI84" s="28"/>
      <c r="AJ84" s="29"/>
      <c r="AK84" s="29"/>
      <c r="AL84" s="30"/>
      <c r="AM84" s="30"/>
      <c r="AN84" s="31"/>
      <c r="AO84" s="89"/>
      <c r="AP84" s="35"/>
      <c r="AQ84" s="45"/>
      <c r="AR84" s="18"/>
      <c r="AS84" s="34"/>
      <c r="AT84" s="34"/>
    </row>
    <row r="85" spans="1:46" s="137" customFormat="1">
      <c r="A85" s="236" t="s">
        <v>218</v>
      </c>
      <c r="B85" s="102"/>
      <c r="C85" s="102"/>
      <c r="D85" s="102"/>
      <c r="E85" s="102"/>
      <c r="F85" s="28"/>
      <c r="G85" s="28"/>
      <c r="H85" s="102"/>
      <c r="I85" s="102"/>
      <c r="J85" s="28"/>
      <c r="K85" s="28"/>
      <c r="L85" s="102"/>
      <c r="M85" s="102"/>
      <c r="N85" s="28"/>
      <c r="O85" s="28"/>
      <c r="P85" s="102"/>
      <c r="Q85" s="102"/>
      <c r="R85" s="28"/>
      <c r="S85" s="28"/>
      <c r="T85" s="102"/>
      <c r="U85" s="102"/>
      <c r="V85" s="28"/>
      <c r="W85" s="28"/>
      <c r="X85" s="102"/>
      <c r="Y85" s="102"/>
      <c r="Z85" s="28"/>
      <c r="AA85" s="28"/>
      <c r="AB85" s="102"/>
      <c r="AC85" s="102"/>
      <c r="AD85" s="28"/>
      <c r="AE85" s="28"/>
      <c r="AF85" s="102"/>
      <c r="AG85" s="102"/>
      <c r="AH85" s="28"/>
      <c r="AI85" s="28"/>
      <c r="AJ85" s="29"/>
      <c r="AK85" s="29"/>
      <c r="AL85" s="30"/>
      <c r="AM85" s="30"/>
      <c r="AN85" s="31"/>
      <c r="AO85" s="89"/>
      <c r="AP85" s="35"/>
      <c r="AQ85" s="45"/>
      <c r="AR85" s="18"/>
      <c r="AS85" s="34"/>
      <c r="AT85" s="34"/>
    </row>
    <row r="86" spans="1:46">
      <c r="A86" s="238" t="s">
        <v>236</v>
      </c>
      <c r="B86" s="82">
        <v>8019834074.1999998</v>
      </c>
      <c r="C86" s="82">
        <v>52016.639999999999</v>
      </c>
      <c r="D86" s="82">
        <v>8097740547.1099997</v>
      </c>
      <c r="E86" s="82">
        <v>52078.720000000001</v>
      </c>
      <c r="F86" s="28">
        <f t="shared" ref="F86:G93" si="60">((D86-B86)/B86)</f>
        <v>9.7142250312418372E-3</v>
      </c>
      <c r="G86" s="28">
        <f t="shared" si="60"/>
        <v>1.1934642452876953E-3</v>
      </c>
      <c r="H86" s="82">
        <v>8103572556.4499998</v>
      </c>
      <c r="I86" s="82">
        <v>52062.400000000001</v>
      </c>
      <c r="J86" s="28">
        <f t="shared" ref="J86:J92" si="61">((H86-D86)/D86)</f>
        <v>7.2020204970404207E-4</v>
      </c>
      <c r="K86" s="28">
        <f t="shared" ref="K86:K92" si="62">((I86-E86)/E86)</f>
        <v>-3.1337175721676163E-4</v>
      </c>
      <c r="L86" s="82">
        <v>8151611982.4499998</v>
      </c>
      <c r="M86" s="82">
        <v>52578.239999999998</v>
      </c>
      <c r="N86" s="28">
        <f t="shared" ref="N86:N92" si="63">((L86-H86)/H86)</f>
        <v>5.9281786724749257E-3</v>
      </c>
      <c r="O86" s="28">
        <f t="shared" ref="O86:O92" si="64">((M86-I86)/I86)</f>
        <v>9.908110267678719E-3</v>
      </c>
      <c r="P86" s="82">
        <v>8210327619.5200005</v>
      </c>
      <c r="Q86" s="82">
        <v>52120.639999999999</v>
      </c>
      <c r="R86" s="28">
        <f t="shared" ref="R86:R92" si="65">((P86-L86)/L86)</f>
        <v>7.2029479808916799E-3</v>
      </c>
      <c r="S86" s="28">
        <f t="shared" ref="S86:S92" si="66">((Q86-M86)/M86)</f>
        <v>-8.7032201914708177E-3</v>
      </c>
      <c r="T86" s="82">
        <v>8243657889.96</v>
      </c>
      <c r="U86" s="82">
        <v>52162.239999999998</v>
      </c>
      <c r="V86" s="28">
        <f t="shared" ref="V86:V92" si="67">((T86-P86)/P86)</f>
        <v>4.0595542570989592E-3</v>
      </c>
      <c r="W86" s="28">
        <f t="shared" ref="W86:W92" si="68">((U86-Q86)/Q86)</f>
        <v>7.9814829595336028E-4</v>
      </c>
      <c r="X86" s="82">
        <v>8296448638.7399998</v>
      </c>
      <c r="Y86" s="82">
        <v>52258.26</v>
      </c>
      <c r="Z86" s="28">
        <f t="shared" ref="Z86:Z92" si="69">((X86-T86)/T86)</f>
        <v>6.4038015022789699E-3</v>
      </c>
      <c r="AA86" s="28">
        <f t="shared" ref="AA86:AA92" si="70">((Y86-U86)/U86)</f>
        <v>1.8407951805751454E-3</v>
      </c>
      <c r="AB86" s="82">
        <v>8414163675.1199999</v>
      </c>
      <c r="AC86" s="82">
        <v>52295.74</v>
      </c>
      <c r="AD86" s="28">
        <f t="shared" ref="AD86:AD92" si="71">((AB86-X86)/X86)</f>
        <v>1.4188605451052097E-2</v>
      </c>
      <c r="AE86" s="28">
        <f t="shared" ref="AE86:AE92" si="72">((AC86-Y86)/Y86)</f>
        <v>7.1720719365696306E-4</v>
      </c>
      <c r="AF86" s="82">
        <v>8499999504.8999996</v>
      </c>
      <c r="AG86" s="82">
        <v>52303.54</v>
      </c>
      <c r="AH86" s="28">
        <f t="shared" ref="AH86:AH93" si="73">((AF96-AB86)/AB86)</f>
        <v>19.800366187103435</v>
      </c>
      <c r="AI86" s="28">
        <f t="shared" ref="AI86:AI92" si="74">((AG86-AC86)/AC86)</f>
        <v>1.4915172822877945E-4</v>
      </c>
      <c r="AJ86" s="29">
        <f t="shared" si="54"/>
        <v>2.4810729627560222</v>
      </c>
      <c r="AK86" s="29">
        <f t="shared" si="55"/>
        <v>6.987856203366353E-4</v>
      </c>
      <c r="AL86" s="30">
        <f t="shared" si="56"/>
        <v>4.9675456437482682E-2</v>
      </c>
      <c r="AM86" s="30">
        <f t="shared" si="57"/>
        <v>4.3169263760706811E-3</v>
      </c>
      <c r="AN86" s="31">
        <f t="shared" si="58"/>
        <v>6.9980523564676549</v>
      </c>
      <c r="AO86" s="89">
        <f t="shared" si="59"/>
        <v>5.0156190159344359E-3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19" customFormat="1">
      <c r="A87" s="238" t="s">
        <v>237</v>
      </c>
      <c r="B87" s="82">
        <v>635347930.39999998</v>
      </c>
      <c r="C87" s="82">
        <v>51945.919999999998</v>
      </c>
      <c r="D87" s="82">
        <v>636090677.24000001</v>
      </c>
      <c r="E87" s="82">
        <v>52007.94</v>
      </c>
      <c r="F87" s="28">
        <f t="shared" si="60"/>
        <v>1.1690395206488161E-3</v>
      </c>
      <c r="G87" s="28">
        <f t="shared" si="60"/>
        <v>1.1939339990513994E-3</v>
      </c>
      <c r="H87" s="82">
        <v>635957643.29999995</v>
      </c>
      <c r="I87" s="82">
        <v>51995.839999999997</v>
      </c>
      <c r="J87" s="28">
        <f t="shared" si="61"/>
        <v>-2.0914304321719039E-4</v>
      </c>
      <c r="K87" s="28">
        <f t="shared" si="62"/>
        <v>-2.3265678279135493E-4</v>
      </c>
      <c r="L87" s="82">
        <v>636322303.69000006</v>
      </c>
      <c r="M87" s="82">
        <v>52511.68</v>
      </c>
      <c r="N87" s="28">
        <f t="shared" si="63"/>
        <v>5.7340358094899702E-4</v>
      </c>
      <c r="O87" s="28">
        <f t="shared" si="64"/>
        <v>9.9207936634931534E-3</v>
      </c>
      <c r="P87" s="82">
        <v>636111311.67999995</v>
      </c>
      <c r="Q87" s="82">
        <v>52008.32</v>
      </c>
      <c r="R87" s="28">
        <f t="shared" si="65"/>
        <v>-3.3158040945064781E-4</v>
      </c>
      <c r="S87" s="28">
        <f t="shared" si="66"/>
        <v>-9.585676938921029E-3</v>
      </c>
      <c r="T87" s="82">
        <v>636641798.90999997</v>
      </c>
      <c r="U87" s="82">
        <v>52049.919999999998</v>
      </c>
      <c r="V87" s="28">
        <f t="shared" si="67"/>
        <v>8.3395346106796518E-4</v>
      </c>
      <c r="W87" s="28">
        <f t="shared" si="68"/>
        <v>7.9987202047669573E-4</v>
      </c>
      <c r="X87" s="82">
        <v>637842406.88</v>
      </c>
      <c r="Y87" s="82">
        <v>52145.8</v>
      </c>
      <c r="Z87" s="28">
        <f t="shared" si="69"/>
        <v>1.8858453404341344E-3</v>
      </c>
      <c r="AA87" s="28">
        <f t="shared" si="70"/>
        <v>1.842077759197414E-3</v>
      </c>
      <c r="AB87" s="82">
        <v>638278288.59000003</v>
      </c>
      <c r="AC87" s="82">
        <v>52183.29</v>
      </c>
      <c r="AD87" s="28">
        <f t="shared" si="71"/>
        <v>6.8336897217629244E-4</v>
      </c>
      <c r="AE87" s="28">
        <f t="shared" si="72"/>
        <v>7.1894572525491908E-4</v>
      </c>
      <c r="AF87" s="82">
        <v>638398448.60000002</v>
      </c>
      <c r="AG87" s="82">
        <v>52191.13</v>
      </c>
      <c r="AH87" s="28">
        <f t="shared" si="73"/>
        <v>2.1090510863275043</v>
      </c>
      <c r="AI87" s="28">
        <f t="shared" si="74"/>
        <v>1.5023966484283585E-4</v>
      </c>
      <c r="AJ87" s="29">
        <f t="shared" si="54"/>
        <v>0.26420699671876408</v>
      </c>
      <c r="AK87" s="29">
        <f t="shared" si="55"/>
        <v>6.0094113882550428E-4</v>
      </c>
      <c r="AL87" s="30">
        <f t="shared" si="56"/>
        <v>3.6280540535721158E-3</v>
      </c>
      <c r="AM87" s="30">
        <f t="shared" si="57"/>
        <v>3.5223467801261702E-3</v>
      </c>
      <c r="AN87" s="31">
        <f t="shared" si="58"/>
        <v>0.74542991965649852</v>
      </c>
      <c r="AO87" s="89">
        <f t="shared" si="59"/>
        <v>5.2572455509080924E-3</v>
      </c>
      <c r="AP87" s="35"/>
      <c r="AQ87" s="54"/>
      <c r="AR87" s="54"/>
      <c r="AS87" s="34"/>
      <c r="AT87" s="34"/>
    </row>
    <row r="88" spans="1:46">
      <c r="A88" s="238" t="s">
        <v>181</v>
      </c>
      <c r="B88" s="82">
        <v>55964416718.080002</v>
      </c>
      <c r="C88" s="82">
        <v>51099.4</v>
      </c>
      <c r="D88" s="82">
        <v>55894062547.559998</v>
      </c>
      <c r="E88" s="82">
        <v>51192.98</v>
      </c>
      <c r="F88" s="28">
        <f t="shared" si="60"/>
        <v>-1.2571232694948374E-3</v>
      </c>
      <c r="G88" s="28">
        <f t="shared" si="60"/>
        <v>1.8313326575263456E-3</v>
      </c>
      <c r="H88" s="82">
        <v>57388022519.360001</v>
      </c>
      <c r="I88" s="82">
        <v>51204.07</v>
      </c>
      <c r="J88" s="28">
        <f t="shared" si="61"/>
        <v>2.6728419866221022E-2</v>
      </c>
      <c r="K88" s="28">
        <f t="shared" si="62"/>
        <v>2.1663126467723714E-4</v>
      </c>
      <c r="L88" s="82">
        <v>58729413813.220001</v>
      </c>
      <c r="M88" s="82">
        <v>51347.31</v>
      </c>
      <c r="N88" s="28">
        <f t="shared" si="63"/>
        <v>2.3374063697829607E-2</v>
      </c>
      <c r="O88" s="28">
        <f t="shared" si="64"/>
        <v>2.7974338758617813E-3</v>
      </c>
      <c r="P88" s="82">
        <v>58565613055.040001</v>
      </c>
      <c r="Q88" s="82">
        <v>51308.23</v>
      </c>
      <c r="R88" s="28">
        <f t="shared" si="65"/>
        <v>-2.7890753124310721E-3</v>
      </c>
      <c r="S88" s="28">
        <f t="shared" si="66"/>
        <v>-7.610914768464886E-4</v>
      </c>
      <c r="T88" s="82">
        <v>59105296192.75</v>
      </c>
      <c r="U88" s="82">
        <v>51441.62</v>
      </c>
      <c r="V88" s="28">
        <f t="shared" si="67"/>
        <v>9.2150173038025654E-3</v>
      </c>
      <c r="W88" s="28">
        <f t="shared" si="68"/>
        <v>2.5997778524030047E-3</v>
      </c>
      <c r="X88" s="82">
        <v>56976225852.32</v>
      </c>
      <c r="Y88" s="82">
        <v>51475.61</v>
      </c>
      <c r="Z88" s="28">
        <f t="shared" si="69"/>
        <v>-3.6021650809207134E-2</v>
      </c>
      <c r="AA88" s="28">
        <f t="shared" si="70"/>
        <v>6.607490199569524E-4</v>
      </c>
      <c r="AB88" s="82">
        <v>57035542965.980003</v>
      </c>
      <c r="AC88" s="82">
        <v>51525.5</v>
      </c>
      <c r="AD88" s="28">
        <f t="shared" si="71"/>
        <v>1.0410853434509885E-3</v>
      </c>
      <c r="AE88" s="28">
        <f t="shared" si="72"/>
        <v>9.6919686818668917E-4</v>
      </c>
      <c r="AF88" s="82">
        <v>52441767033.040001</v>
      </c>
      <c r="AG88" s="82">
        <v>51555.31</v>
      </c>
      <c r="AH88" s="28">
        <f t="shared" si="73"/>
        <v>-0.91867928582995118</v>
      </c>
      <c r="AI88" s="28">
        <f t="shared" si="74"/>
        <v>5.7854848570120952E-4</v>
      </c>
      <c r="AJ88" s="29">
        <f t="shared" si="54"/>
        <v>-0.11229856862622251</v>
      </c>
      <c r="AK88" s="29">
        <f t="shared" si="55"/>
        <v>1.1115723184333415E-3</v>
      </c>
      <c r="AL88" s="30">
        <f t="shared" si="56"/>
        <v>-6.1764977480075894E-2</v>
      </c>
      <c r="AM88" s="30">
        <f t="shared" si="57"/>
        <v>7.0777282353946666E-3</v>
      </c>
      <c r="AN88" s="31">
        <f t="shared" si="58"/>
        <v>0.32639536857729823</v>
      </c>
      <c r="AO88" s="89">
        <f t="shared" si="59"/>
        <v>1.2183335134094743E-3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38" t="s">
        <v>133</v>
      </c>
      <c r="B89" s="82">
        <v>5628679183.8400002</v>
      </c>
      <c r="C89" s="82">
        <v>415.83</v>
      </c>
      <c r="D89" s="82">
        <v>5636545132.9200001</v>
      </c>
      <c r="E89" s="82">
        <v>416.38</v>
      </c>
      <c r="F89" s="28">
        <f t="shared" si="60"/>
        <v>1.3974768898862011E-3</v>
      </c>
      <c r="G89" s="28">
        <f t="shared" si="60"/>
        <v>1.3226558930332381E-3</v>
      </c>
      <c r="H89" s="82">
        <v>5645375838.3199997</v>
      </c>
      <c r="I89" s="82">
        <v>416.41</v>
      </c>
      <c r="J89" s="28">
        <f t="shared" si="61"/>
        <v>1.5666876059280111E-3</v>
      </c>
      <c r="K89" s="28">
        <f t="shared" si="62"/>
        <v>7.2049570104302702E-5</v>
      </c>
      <c r="L89" s="82">
        <v>5636920760.8900003</v>
      </c>
      <c r="M89" s="82">
        <v>415.87</v>
      </c>
      <c r="N89" s="28">
        <f t="shared" si="63"/>
        <v>-1.4976996522724848E-3</v>
      </c>
      <c r="O89" s="28">
        <f t="shared" si="64"/>
        <v>-1.2967988280781452E-3</v>
      </c>
      <c r="P89" s="82">
        <v>5647746551.6199999</v>
      </c>
      <c r="Q89" s="361">
        <v>416.02</v>
      </c>
      <c r="R89" s="28">
        <f t="shared" si="65"/>
        <v>1.9205149742587979E-3</v>
      </c>
      <c r="S89" s="28">
        <f t="shared" si="66"/>
        <v>3.6068963858892748E-4</v>
      </c>
      <c r="T89" s="82">
        <v>5657553978.2799997</v>
      </c>
      <c r="U89" s="361">
        <v>415.77</v>
      </c>
      <c r="V89" s="28">
        <f t="shared" si="67"/>
        <v>1.73652032193029E-3</v>
      </c>
      <c r="W89" s="28">
        <f t="shared" si="68"/>
        <v>-6.0093264746887169E-4</v>
      </c>
      <c r="X89" s="82">
        <v>5662705634.5900002</v>
      </c>
      <c r="Y89" s="361">
        <v>415.8</v>
      </c>
      <c r="Z89" s="28">
        <f t="shared" si="69"/>
        <v>9.1058014289889598E-4</v>
      </c>
      <c r="AA89" s="28">
        <f t="shared" si="70"/>
        <v>7.2155278158668397E-5</v>
      </c>
      <c r="AB89" s="82">
        <v>5669503888.46</v>
      </c>
      <c r="AC89" s="82">
        <v>415.89</v>
      </c>
      <c r="AD89" s="28">
        <f t="shared" si="71"/>
        <v>1.2005310374026007E-3</v>
      </c>
      <c r="AE89" s="28">
        <f t="shared" si="72"/>
        <v>2.164502164501563E-4</v>
      </c>
      <c r="AF89" s="82">
        <v>5687166935.5200005</v>
      </c>
      <c r="AG89" s="82">
        <v>415.73</v>
      </c>
      <c r="AH89" s="28">
        <f t="shared" si="73"/>
        <v>-0.92194905377510938</v>
      </c>
      <c r="AI89" s="28">
        <f t="shared" si="74"/>
        <v>-3.8471711269799267E-4</v>
      </c>
      <c r="AJ89" s="29">
        <f t="shared" si="54"/>
        <v>-0.11433930530688463</v>
      </c>
      <c r="AK89" s="29">
        <f t="shared" si="55"/>
        <v>-2.9805998988714556E-5</v>
      </c>
      <c r="AL89" s="30">
        <f t="shared" si="56"/>
        <v>8.9809983609189809E-3</v>
      </c>
      <c r="AM89" s="30">
        <f t="shared" si="57"/>
        <v>-1.5610740189249657E-3</v>
      </c>
      <c r="AN89" s="31">
        <f t="shared" si="58"/>
        <v>0.32632540042108182</v>
      </c>
      <c r="AO89" s="89">
        <f t="shared" si="59"/>
        <v>7.6722795748036126E-4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38" t="s">
        <v>141</v>
      </c>
      <c r="B90" s="82">
        <v>656148660.36000001</v>
      </c>
      <c r="C90" s="82">
        <v>48084.246299999999</v>
      </c>
      <c r="D90" s="82">
        <v>656345081.37</v>
      </c>
      <c r="E90" s="82">
        <v>48108.783000000003</v>
      </c>
      <c r="F90" s="28">
        <f t="shared" si="60"/>
        <v>2.9935443271685242E-4</v>
      </c>
      <c r="G90" s="28">
        <f t="shared" si="60"/>
        <v>5.1028563174139224E-4</v>
      </c>
      <c r="H90" s="82">
        <v>657714710.10000002</v>
      </c>
      <c r="I90" s="82">
        <v>48108.783000000003</v>
      </c>
      <c r="J90" s="28">
        <f t="shared" si="61"/>
        <v>2.0867509620719183E-3</v>
      </c>
      <c r="K90" s="28">
        <f t="shared" si="62"/>
        <v>0</v>
      </c>
      <c r="L90" s="82">
        <v>658490863.10000002</v>
      </c>
      <c r="M90" s="82">
        <v>48287.28</v>
      </c>
      <c r="N90" s="28">
        <f t="shared" si="63"/>
        <v>1.1800754766181107E-3</v>
      </c>
      <c r="O90" s="28">
        <f t="shared" si="64"/>
        <v>3.7102788486666925E-3</v>
      </c>
      <c r="P90" s="82">
        <v>654216960.36000001</v>
      </c>
      <c r="Q90" s="82">
        <v>47992.47</v>
      </c>
      <c r="R90" s="28">
        <f t="shared" si="65"/>
        <v>-6.4904510897533354E-3</v>
      </c>
      <c r="S90" s="28">
        <f t="shared" si="66"/>
        <v>-6.1053345725830422E-3</v>
      </c>
      <c r="T90" s="82">
        <v>655252881.79999995</v>
      </c>
      <c r="U90" s="82">
        <v>48061.81</v>
      </c>
      <c r="V90" s="28">
        <f t="shared" si="67"/>
        <v>1.5834524366807841E-3</v>
      </c>
      <c r="W90" s="28">
        <f t="shared" si="68"/>
        <v>1.4448099879001124E-3</v>
      </c>
      <c r="X90" s="82">
        <v>651548419.55999994</v>
      </c>
      <c r="Y90" s="82">
        <v>47809.657200000001</v>
      </c>
      <c r="Z90" s="28">
        <f t="shared" si="69"/>
        <v>-5.653484849732728E-3</v>
      </c>
      <c r="AA90" s="28">
        <f t="shared" si="70"/>
        <v>-5.246427464966388E-3</v>
      </c>
      <c r="AB90" s="82">
        <v>653134115.10000002</v>
      </c>
      <c r="AC90" s="82">
        <v>47932.19</v>
      </c>
      <c r="AD90" s="28">
        <f t="shared" si="71"/>
        <v>2.4337339979596975E-3</v>
      </c>
      <c r="AE90" s="28">
        <f t="shared" si="72"/>
        <v>2.5629299011163138E-3</v>
      </c>
      <c r="AF90" s="82">
        <v>652522773.14999998</v>
      </c>
      <c r="AG90" s="82">
        <v>47900.41</v>
      </c>
      <c r="AH90" s="28">
        <f t="shared" si="73"/>
        <v>2.0289372083206927</v>
      </c>
      <c r="AI90" s="28">
        <f t="shared" si="74"/>
        <v>-6.6301998719438509E-4</v>
      </c>
      <c r="AJ90" s="29">
        <f t="shared" si="54"/>
        <v>0.25304707996090675</v>
      </c>
      <c r="AK90" s="29">
        <f t="shared" si="55"/>
        <v>-4.733097069149131E-4</v>
      </c>
      <c r="AL90" s="30">
        <f t="shared" si="56"/>
        <v>-5.8236259073072673E-3</v>
      </c>
      <c r="AM90" s="30">
        <f t="shared" si="57"/>
        <v>-4.3312881142721811E-3</v>
      </c>
      <c r="AN90" s="31">
        <f t="shared" si="58"/>
        <v>0.71757647206652719</v>
      </c>
      <c r="AO90" s="89">
        <f t="shared" si="59"/>
        <v>3.5077501214650958E-3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38" t="s">
        <v>159</v>
      </c>
      <c r="B91" s="82">
        <v>731492692.62</v>
      </c>
      <c r="C91" s="82">
        <v>42412.328127000001</v>
      </c>
      <c r="D91" s="82">
        <v>711025612.98000002</v>
      </c>
      <c r="E91" s="82">
        <v>41806.227167999998</v>
      </c>
      <c r="F91" s="28">
        <f t="shared" si="60"/>
        <v>-2.7979882569561555E-2</v>
      </c>
      <c r="G91" s="28">
        <f t="shared" si="60"/>
        <v>-1.4290678813600773E-2</v>
      </c>
      <c r="H91" s="82">
        <v>672593868.22000003</v>
      </c>
      <c r="I91" s="82">
        <v>41290.380252000003</v>
      </c>
      <c r="J91" s="28">
        <f t="shared" si="61"/>
        <v>-5.4051139731700511E-2</v>
      </c>
      <c r="K91" s="28">
        <f t="shared" si="62"/>
        <v>-1.2338997105073449E-2</v>
      </c>
      <c r="L91" s="82">
        <v>653400801.32000005</v>
      </c>
      <c r="M91" s="82">
        <v>39564.018681000001</v>
      </c>
      <c r="N91" s="28">
        <f t="shared" si="63"/>
        <v>-2.8535893362801337E-2</v>
      </c>
      <c r="O91" s="28">
        <f t="shared" si="64"/>
        <v>-4.1810260900088964E-2</v>
      </c>
      <c r="P91" s="82">
        <v>649770887.61000001</v>
      </c>
      <c r="Q91" s="82">
        <v>39376.259676000001</v>
      </c>
      <c r="R91" s="28">
        <f t="shared" si="65"/>
        <v>-5.5554166794207901E-3</v>
      </c>
      <c r="S91" s="28">
        <f t="shared" si="66"/>
        <v>-4.7457010500848891E-3</v>
      </c>
      <c r="T91" s="82">
        <v>622654414.25</v>
      </c>
      <c r="U91" s="82">
        <v>37867.538556</v>
      </c>
      <c r="V91" s="28">
        <f t="shared" si="67"/>
        <v>-4.1732361170781836E-2</v>
      </c>
      <c r="W91" s="28">
        <f t="shared" si="68"/>
        <v>-3.8315501076390299E-2</v>
      </c>
      <c r="X91" s="82">
        <v>641990996.25999999</v>
      </c>
      <c r="Y91" s="82">
        <v>39043.536840000001</v>
      </c>
      <c r="Z91" s="28">
        <f t="shared" si="69"/>
        <v>3.1055078977142238E-2</v>
      </c>
      <c r="AA91" s="28">
        <f t="shared" si="70"/>
        <v>3.1055577648937727E-2</v>
      </c>
      <c r="AB91" s="82">
        <v>643858939.00999999</v>
      </c>
      <c r="AC91" s="82">
        <v>94.934299999999993</v>
      </c>
      <c r="AD91" s="28">
        <f t="shared" si="71"/>
        <v>2.90960895227805E-3</v>
      </c>
      <c r="AE91" s="28">
        <f t="shared" si="72"/>
        <v>-0.99756850153230125</v>
      </c>
      <c r="AF91" s="82">
        <v>630569902.78999996</v>
      </c>
      <c r="AG91" s="82">
        <v>92.194599999999994</v>
      </c>
      <c r="AH91" s="28">
        <f t="shared" si="73"/>
        <v>-0.8449594120981061</v>
      </c>
      <c r="AI91" s="28">
        <f t="shared" si="74"/>
        <v>-2.885890557996424E-2</v>
      </c>
      <c r="AJ91" s="29">
        <f t="shared" si="54"/>
        <v>-0.12110617721036898</v>
      </c>
      <c r="AK91" s="29">
        <f t="shared" si="55"/>
        <v>-0.13835912105107076</v>
      </c>
      <c r="AL91" s="30">
        <f t="shared" si="56"/>
        <v>-0.1131544472115425</v>
      </c>
      <c r="AM91" s="30">
        <f t="shared" si="57"/>
        <v>-0.99779471609266446</v>
      </c>
      <c r="AN91" s="31">
        <f t="shared" si="58"/>
        <v>0.2937167712386301</v>
      </c>
      <c r="AO91" s="89">
        <f t="shared" si="59"/>
        <v>0.34793049411131821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38" t="s">
        <v>160</v>
      </c>
      <c r="B92" s="82">
        <v>6344150060.7011003</v>
      </c>
      <c r="C92" s="82">
        <v>450.71885800000001</v>
      </c>
      <c r="D92" s="82">
        <v>6355522658.2248001</v>
      </c>
      <c r="E92" s="82">
        <v>451.48104000000001</v>
      </c>
      <c r="F92" s="28">
        <f t="shared" si="60"/>
        <v>1.7926116839744109E-3</v>
      </c>
      <c r="G92" s="28">
        <f t="shared" si="60"/>
        <v>1.6910364109948017E-3</v>
      </c>
      <c r="H92" s="82">
        <v>6327216250.1145</v>
      </c>
      <c r="I92" s="82">
        <v>450.22110900000001</v>
      </c>
      <c r="J92" s="28">
        <f t="shared" si="61"/>
        <v>-4.4538285256002057E-3</v>
      </c>
      <c r="K92" s="28">
        <f t="shared" si="62"/>
        <v>-2.7906620397613918E-3</v>
      </c>
      <c r="L92" s="82">
        <v>6313934600.4726</v>
      </c>
      <c r="M92" s="82">
        <v>426.48779100000002</v>
      </c>
      <c r="N92" s="28">
        <f t="shared" si="63"/>
        <v>-2.0991300307871903E-3</v>
      </c>
      <c r="O92" s="28">
        <f t="shared" si="64"/>
        <v>-5.2714805071478771E-2</v>
      </c>
      <c r="P92" s="82">
        <v>6239323605.5747995</v>
      </c>
      <c r="Q92" s="82">
        <v>445.759704</v>
      </c>
      <c r="R92" s="28">
        <f t="shared" si="65"/>
        <v>-1.1816878003806975E-2</v>
      </c>
      <c r="S92" s="28">
        <f t="shared" si="66"/>
        <v>4.5187490490202528E-2</v>
      </c>
      <c r="T92" s="82">
        <v>6175179052.6194</v>
      </c>
      <c r="U92" s="82">
        <v>441.07969200000002</v>
      </c>
      <c r="V92" s="28">
        <f t="shared" si="67"/>
        <v>-1.028069018540515E-2</v>
      </c>
      <c r="W92" s="28">
        <f t="shared" si="68"/>
        <v>-1.0498957079350484E-2</v>
      </c>
      <c r="X92" s="82">
        <v>6154916673.5950003</v>
      </c>
      <c r="Y92" s="82">
        <v>442.11059999999998</v>
      </c>
      <c r="Z92" s="28">
        <f t="shared" si="69"/>
        <v>-3.2812617823291812E-3</v>
      </c>
      <c r="AA92" s="28">
        <f t="shared" si="70"/>
        <v>2.337237507638311E-3</v>
      </c>
      <c r="AB92" s="82">
        <v>6143584974.0953999</v>
      </c>
      <c r="AC92" s="82">
        <v>441.41503899999998</v>
      </c>
      <c r="AD92" s="28">
        <f t="shared" si="71"/>
        <v>-1.8410808952482088E-3</v>
      </c>
      <c r="AE92" s="28">
        <f t="shared" si="72"/>
        <v>-1.5732737464335799E-3</v>
      </c>
      <c r="AF92" s="82">
        <v>6135139986.3098001</v>
      </c>
      <c r="AG92" s="82">
        <v>441.953014</v>
      </c>
      <c r="AH92" s="28">
        <f t="shared" si="73"/>
        <v>-0.68695306088719277</v>
      </c>
      <c r="AI92" s="28">
        <f t="shared" si="74"/>
        <v>1.2187509542465253E-3</v>
      </c>
      <c r="AJ92" s="29">
        <f t="shared" si="54"/>
        <v>-8.9866664828299414E-2</v>
      </c>
      <c r="AK92" s="29">
        <f t="shared" si="55"/>
        <v>-2.1428978217427567E-3</v>
      </c>
      <c r="AL92" s="30">
        <f t="shared" si="56"/>
        <v>-3.4675774718511729E-2</v>
      </c>
      <c r="AM92" s="30">
        <f t="shared" si="57"/>
        <v>-2.1103933844043618E-2</v>
      </c>
      <c r="AN92" s="31">
        <f t="shared" si="58"/>
        <v>0.24130103076259957</v>
      </c>
      <c r="AO92" s="89">
        <f t="shared" si="59"/>
        <v>2.649615229151215E-2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49" t="s">
        <v>191</v>
      </c>
      <c r="B93" s="82">
        <v>787054737.18379998</v>
      </c>
      <c r="C93" s="82">
        <v>43674.68232</v>
      </c>
      <c r="D93" s="82">
        <v>781520808.88800001</v>
      </c>
      <c r="E93" s="82">
        <v>42190.632215999998</v>
      </c>
      <c r="F93" s="28">
        <f t="shared" si="60"/>
        <v>-7.0311860590550499E-3</v>
      </c>
      <c r="G93" s="28">
        <f t="shared" si="60"/>
        <v>-3.3979642785413204E-2</v>
      </c>
      <c r="H93" s="82">
        <v>782240853.69300008</v>
      </c>
      <c r="I93" s="82">
        <v>42229.522647000005</v>
      </c>
      <c r="J93" s="28">
        <f>((H93-D93)/D93)</f>
        <v>9.2133798206166077E-4</v>
      </c>
      <c r="K93" s="28">
        <f>((I93-E93)/E93)</f>
        <v>9.2177881575471209E-4</v>
      </c>
      <c r="L93" s="82">
        <v>779690302.46370006</v>
      </c>
      <c r="M93" s="82">
        <v>42193.062135</v>
      </c>
      <c r="N93" s="28">
        <f>((L93-H93)/H93)</f>
        <v>-3.2605702160130555E-3</v>
      </c>
      <c r="O93" s="28">
        <f>((M93-I93)/I93)</f>
        <v>-8.633891579779738E-4</v>
      </c>
      <c r="P93" s="82">
        <v>780150298.73039997</v>
      </c>
      <c r="Q93" s="82">
        <v>42244.749612</v>
      </c>
      <c r="R93" s="28">
        <f>((P93-L93)/L93)</f>
        <v>5.8997305115427692E-4</v>
      </c>
      <c r="S93" s="28">
        <f>((Q93-M93)/M93)</f>
        <v>1.2250231290305824E-3</v>
      </c>
      <c r="T93" s="82">
        <v>827178088.5704999</v>
      </c>
      <c r="U93" s="82">
        <v>42232.797730999999</v>
      </c>
      <c r="V93" s="28">
        <f>((T93-P93)/P93)</f>
        <v>6.028042278088204E-2</v>
      </c>
      <c r="W93" s="28">
        <f>((U93-Q93)/Q93)</f>
        <v>-2.8291991572381879E-4</v>
      </c>
      <c r="X93" s="82">
        <v>854540142.33599997</v>
      </c>
      <c r="Y93" s="82">
        <v>42269.603320000002</v>
      </c>
      <c r="Z93" s="28">
        <f>((X93-T93)/T93)</f>
        <v>3.307879420837441E-2</v>
      </c>
      <c r="AA93" s="28">
        <f>((Y93-U93)/U93)</f>
        <v>8.7149303331583348E-4</v>
      </c>
      <c r="AB93" s="82">
        <v>855277193.60000002</v>
      </c>
      <c r="AC93" s="82">
        <v>42306.06</v>
      </c>
      <c r="AD93" s="28">
        <f>((AB93-X93)/X93)</f>
        <v>8.6251216003174497E-4</v>
      </c>
      <c r="AE93" s="28">
        <f>((AC93-Y93)/Y93)</f>
        <v>8.6247982324324504E-4</v>
      </c>
      <c r="AF93" s="82">
        <v>859516768.92999995</v>
      </c>
      <c r="AG93" s="82">
        <v>42338.92</v>
      </c>
      <c r="AH93" s="28">
        <f t="shared" si="73"/>
        <v>304.89994321306517</v>
      </c>
      <c r="AI93" s="28">
        <f>((AG93-AC93)/AC93)</f>
        <v>7.7672087639455399E-4</v>
      </c>
      <c r="AJ93" s="29">
        <f t="shared" si="54"/>
        <v>38.123173062121573</v>
      </c>
      <c r="AK93" s="29">
        <f t="shared" si="55"/>
        <v>-3.808557022672009E-3</v>
      </c>
      <c r="AL93" s="30">
        <f t="shared" si="56"/>
        <v>9.9800234561863807E-2</v>
      </c>
      <c r="AM93" s="30">
        <f t="shared" si="57"/>
        <v>3.5147087448422916E-3</v>
      </c>
      <c r="AN93" s="31">
        <f t="shared" si="58"/>
        <v>107.79409576110528</v>
      </c>
      <c r="AO93" s="89">
        <f t="shared" si="59"/>
        <v>1.221157401990796E-2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0"/>
      <c r="B94" s="102"/>
      <c r="C94" s="102"/>
      <c r="D94" s="102"/>
      <c r="E94" s="102"/>
      <c r="F94" s="28"/>
      <c r="G94" s="28"/>
      <c r="H94" s="102"/>
      <c r="I94" s="102"/>
      <c r="J94" s="28"/>
      <c r="K94" s="28"/>
      <c r="L94" s="102"/>
      <c r="M94" s="102"/>
      <c r="N94" s="28"/>
      <c r="O94" s="28"/>
      <c r="P94" s="102"/>
      <c r="Q94" s="102"/>
      <c r="R94" s="28"/>
      <c r="S94" s="28"/>
      <c r="T94" s="102"/>
      <c r="U94" s="102"/>
      <c r="V94" s="28"/>
      <c r="W94" s="28"/>
      <c r="X94" s="102"/>
      <c r="Y94" s="102"/>
      <c r="Z94" s="28"/>
      <c r="AA94" s="28"/>
      <c r="AB94" s="102"/>
      <c r="AC94" s="102"/>
      <c r="AD94" s="28"/>
      <c r="AE94" s="28"/>
      <c r="AF94" s="102"/>
      <c r="AG94" s="102"/>
      <c r="AH94" s="28"/>
      <c r="AI94" s="28"/>
      <c r="AJ94" s="29"/>
      <c r="AK94" s="29"/>
      <c r="AL94" s="30"/>
      <c r="AM94" s="30"/>
      <c r="AN94" s="31"/>
      <c r="AO94" s="89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6" t="s">
        <v>219</v>
      </c>
      <c r="B95" s="102"/>
      <c r="C95" s="102"/>
      <c r="D95" s="102"/>
      <c r="E95" s="102"/>
      <c r="F95" s="28"/>
      <c r="G95" s="28"/>
      <c r="H95" s="102"/>
      <c r="I95" s="102"/>
      <c r="J95" s="28"/>
      <c r="K95" s="28"/>
      <c r="L95" s="102"/>
      <c r="M95" s="102"/>
      <c r="N95" s="28"/>
      <c r="O95" s="28"/>
      <c r="P95" s="102"/>
      <c r="Q95" s="102"/>
      <c r="R95" s="28"/>
      <c r="S95" s="28"/>
      <c r="T95" s="102"/>
      <c r="U95" s="102"/>
      <c r="V95" s="28"/>
      <c r="W95" s="28"/>
      <c r="X95" s="102"/>
      <c r="Y95" s="102"/>
      <c r="Z95" s="28"/>
      <c r="AA95" s="28"/>
      <c r="AB95" s="102"/>
      <c r="AC95" s="102"/>
      <c r="AD95" s="28"/>
      <c r="AE95" s="28"/>
      <c r="AF95" s="102"/>
      <c r="AG95" s="102"/>
      <c r="AH95" s="28"/>
      <c r="AI95" s="28"/>
      <c r="AJ95" s="29"/>
      <c r="AK95" s="29"/>
      <c r="AL95" s="30"/>
      <c r="AM95" s="30"/>
      <c r="AN95" s="31"/>
      <c r="AO95" s="89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38" t="s">
        <v>102</v>
      </c>
      <c r="B96" s="82">
        <v>168477345233.60001</v>
      </c>
      <c r="C96" s="73">
        <v>539.54999999999995</v>
      </c>
      <c r="D96" s="82">
        <v>169383804141.41</v>
      </c>
      <c r="E96" s="73">
        <v>540.30999999999995</v>
      </c>
      <c r="F96" s="28">
        <f t="shared" ref="F96:G102" si="75">((D96-B96)/B96)</f>
        <v>5.3803014675543413E-3</v>
      </c>
      <c r="G96" s="28">
        <f t="shared" si="75"/>
        <v>1.4085812250949699E-3</v>
      </c>
      <c r="H96" s="82">
        <v>169984651391.35999</v>
      </c>
      <c r="I96" s="73">
        <v>539.88</v>
      </c>
      <c r="J96" s="28">
        <f t="shared" ref="J96:J102" si="76">((H96-D96)/D96)</f>
        <v>3.5472532512516048E-3</v>
      </c>
      <c r="K96" s="28">
        <f t="shared" ref="K96:K102" si="77">((I96-E96)/E96)</f>
        <v>-7.9583942551488961E-4</v>
      </c>
      <c r="L96" s="82">
        <v>171329674391.39999</v>
      </c>
      <c r="M96" s="73">
        <v>841.86</v>
      </c>
      <c r="N96" s="28">
        <f t="shared" ref="N96:N102" si="78">((L96-H96)/H96)</f>
        <v>7.9126143980101354E-3</v>
      </c>
      <c r="O96" s="28">
        <f t="shared" ref="O96:O102" si="79">((M96-I96)/I96)</f>
        <v>0.55934652144921093</v>
      </c>
      <c r="P96" s="82">
        <v>172064419300.79999</v>
      </c>
      <c r="Q96" s="73">
        <v>541.38</v>
      </c>
      <c r="R96" s="28">
        <f t="shared" ref="R96:R102" si="80">((P96-L96)/L96)</f>
        <v>4.2884859964274517E-3</v>
      </c>
      <c r="S96" s="28">
        <f t="shared" ref="S96:S102" si="81">((Q96-M96)/M96)</f>
        <v>-0.35692395410163213</v>
      </c>
      <c r="T96" s="82">
        <v>173088684815.07001</v>
      </c>
      <c r="U96" s="73">
        <v>542.75</v>
      </c>
      <c r="V96" s="28">
        <f t="shared" ref="V96:V102" si="82">((T96-P96)/P96)</f>
        <v>5.9528025516967379E-3</v>
      </c>
      <c r="W96" s="28">
        <f t="shared" ref="W96:W102" si="83">((U96-Q96)/Q96)</f>
        <v>2.5305700247515691E-3</v>
      </c>
      <c r="X96" s="82">
        <v>174171398357.92001</v>
      </c>
      <c r="Y96" s="73">
        <v>543.03</v>
      </c>
      <c r="Z96" s="28">
        <f t="shared" ref="Z96:Z102" si="84">((X96-T96)/T96)</f>
        <v>6.2552531611571836E-3</v>
      </c>
      <c r="AA96" s="28">
        <f t="shared" ref="AA96:AA102" si="85">((Y96-U96)/U96)</f>
        <v>5.1589129433435787E-4</v>
      </c>
      <c r="AB96" s="82">
        <v>174478615896.73001</v>
      </c>
      <c r="AC96" s="73">
        <v>543.53</v>
      </c>
      <c r="AD96" s="28">
        <f t="shared" ref="AD96:AD102" si="86">((AB96-X96)/X96)</f>
        <v>1.7638805320875327E-3</v>
      </c>
      <c r="AE96" s="28">
        <f t="shared" ref="AE96:AE102" si="87">((AC96-Y96)/Y96)</f>
        <v>9.2075944238808173E-4</v>
      </c>
      <c r="AF96" s="82">
        <v>175017685600.72</v>
      </c>
      <c r="AG96" s="73">
        <v>543.80999999999995</v>
      </c>
      <c r="AH96" s="28" t="e">
        <f>((#REF!-AB96)/AB96)</f>
        <v>#REF!</v>
      </c>
      <c r="AI96" s="28">
        <f t="shared" ref="AI96:AI102" si="88">((AG96-AC96)/AC96)</f>
        <v>5.1515095762878359E-4</v>
      </c>
      <c r="AJ96" s="29" t="e">
        <f t="shared" si="54"/>
        <v>#REF!</v>
      </c>
      <c r="AK96" s="29">
        <f t="shared" si="55"/>
        <v>2.5939710108282703E-2</v>
      </c>
      <c r="AL96" s="30">
        <f t="shared" si="56"/>
        <v>3.3261039848925304E-2</v>
      </c>
      <c r="AM96" s="30">
        <f t="shared" si="57"/>
        <v>6.4777627658196228E-3</v>
      </c>
      <c r="AN96" s="31" t="e">
        <f t="shared" si="58"/>
        <v>#REF!</v>
      </c>
      <c r="AO96" s="89">
        <f t="shared" si="59"/>
        <v>0.24925336855533145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38" t="s">
        <v>137</v>
      </c>
      <c r="B97" s="82">
        <v>1818189084.1500001</v>
      </c>
      <c r="C97" s="73">
        <v>445.12</v>
      </c>
      <c r="D97" s="82">
        <v>1811762373.6700001</v>
      </c>
      <c r="E97" s="73">
        <v>445.47</v>
      </c>
      <c r="F97" s="28">
        <f t="shared" si="75"/>
        <v>-3.5346766384336168E-3</v>
      </c>
      <c r="G97" s="28">
        <f t="shared" si="75"/>
        <v>7.8630481667869953E-4</v>
      </c>
      <c r="H97" s="82">
        <v>1813677132.8800001</v>
      </c>
      <c r="I97" s="73">
        <v>445.47</v>
      </c>
      <c r="J97" s="28">
        <f t="shared" si="76"/>
        <v>1.0568489763485938E-3</v>
      </c>
      <c r="K97" s="28">
        <f t="shared" si="77"/>
        <v>0</v>
      </c>
      <c r="L97" s="82">
        <v>1835660324.6500001</v>
      </c>
      <c r="M97" s="73">
        <v>450.09</v>
      </c>
      <c r="N97" s="28">
        <f t="shared" si="78"/>
        <v>1.2120785652235752E-2</v>
      </c>
      <c r="O97" s="28">
        <f t="shared" si="79"/>
        <v>1.037106875883886E-2</v>
      </c>
      <c r="P97" s="82">
        <v>1827965641.8800001</v>
      </c>
      <c r="Q97" s="73">
        <v>449.28</v>
      </c>
      <c r="R97" s="28">
        <f t="shared" si="80"/>
        <v>-4.1917792015617617E-3</v>
      </c>
      <c r="S97" s="28">
        <f t="shared" si="81"/>
        <v>-1.7996400719856079E-3</v>
      </c>
      <c r="T97" s="82">
        <v>1888405216.1500001</v>
      </c>
      <c r="U97" s="73">
        <v>449.82</v>
      </c>
      <c r="V97" s="28">
        <f t="shared" si="82"/>
        <v>3.3063845887081306E-2</v>
      </c>
      <c r="W97" s="28">
        <f t="shared" si="83"/>
        <v>1.2019230769231225E-3</v>
      </c>
      <c r="X97" s="82">
        <v>1891487540.27</v>
      </c>
      <c r="Y97" s="73">
        <v>445.66</v>
      </c>
      <c r="Z97" s="28">
        <f t="shared" si="84"/>
        <v>1.6322366055967566E-3</v>
      </c>
      <c r="AA97" s="28">
        <f t="shared" si="85"/>
        <v>-9.2481437019251433E-3</v>
      </c>
      <c r="AB97" s="82">
        <v>1979761894.8499999</v>
      </c>
      <c r="AC97" s="73">
        <v>449.82</v>
      </c>
      <c r="AD97" s="28">
        <f t="shared" si="86"/>
        <v>4.6669276270992099E-2</v>
      </c>
      <c r="AE97" s="28">
        <f t="shared" si="87"/>
        <v>9.3344702239374581E-3</v>
      </c>
      <c r="AF97" s="82">
        <v>1984439806.52</v>
      </c>
      <c r="AG97" s="73">
        <v>449.64</v>
      </c>
      <c r="AH97" s="28" t="e">
        <f>((#REF!-AB97)/AB97)</f>
        <v>#REF!</v>
      </c>
      <c r="AI97" s="28">
        <f t="shared" si="88"/>
        <v>-4.001600640256254E-4</v>
      </c>
      <c r="AJ97" s="29" t="e">
        <f t="shared" si="54"/>
        <v>#REF!</v>
      </c>
      <c r="AK97" s="29">
        <f t="shared" si="55"/>
        <v>1.2807278798052206E-3</v>
      </c>
      <c r="AL97" s="30">
        <f t="shared" si="56"/>
        <v>9.5309095364540283E-2</v>
      </c>
      <c r="AM97" s="30">
        <f t="shared" si="57"/>
        <v>9.3608997238870378E-3</v>
      </c>
      <c r="AN97" s="31" t="e">
        <f t="shared" si="58"/>
        <v>#REF!</v>
      </c>
      <c r="AO97" s="89">
        <f t="shared" si="59"/>
        <v>6.2399539729280397E-3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38" t="s">
        <v>156</v>
      </c>
      <c r="B98" s="73">
        <v>4403276921.3699999</v>
      </c>
      <c r="C98" s="73">
        <v>46030.98</v>
      </c>
      <c r="D98" s="73">
        <v>4528806376.3800001</v>
      </c>
      <c r="E98" s="73">
        <v>46072.480000000003</v>
      </c>
      <c r="F98" s="28">
        <f t="shared" si="75"/>
        <v>2.8508189980234997E-2</v>
      </c>
      <c r="G98" s="28">
        <f t="shared" si="75"/>
        <v>9.0156672745181604E-4</v>
      </c>
      <c r="H98" s="73">
        <v>4621992182.4200001</v>
      </c>
      <c r="I98" s="73">
        <v>46109.83</v>
      </c>
      <c r="J98" s="28">
        <f t="shared" si="76"/>
        <v>2.0576239807029672E-2</v>
      </c>
      <c r="K98" s="28">
        <f t="shared" si="77"/>
        <v>8.1067917333728378E-4</v>
      </c>
      <c r="L98" s="73">
        <v>4647920023.5900002</v>
      </c>
      <c r="M98" s="73">
        <v>46236.43</v>
      </c>
      <c r="N98" s="28">
        <f t="shared" si="78"/>
        <v>5.6096678978856864E-3</v>
      </c>
      <c r="O98" s="28">
        <f t="shared" si="79"/>
        <v>2.7456184505559563E-3</v>
      </c>
      <c r="P98" s="73">
        <v>4714363910.3500004</v>
      </c>
      <c r="Q98" s="73">
        <v>46257.22</v>
      </c>
      <c r="R98" s="28">
        <f t="shared" si="80"/>
        <v>1.4295402335404156E-2</v>
      </c>
      <c r="S98" s="28">
        <f t="shared" si="81"/>
        <v>4.4964544191670666E-4</v>
      </c>
      <c r="T98" s="73">
        <v>4605095623.1999998</v>
      </c>
      <c r="U98" s="73">
        <v>46307.12</v>
      </c>
      <c r="V98" s="28">
        <f t="shared" si="82"/>
        <v>-2.3177737066523648E-2</v>
      </c>
      <c r="W98" s="28">
        <f t="shared" si="83"/>
        <v>1.0787505172165871E-3</v>
      </c>
      <c r="X98" s="73">
        <v>4659778444.3599997</v>
      </c>
      <c r="Y98" s="73">
        <v>46352.87</v>
      </c>
      <c r="Z98" s="28">
        <f t="shared" si="84"/>
        <v>1.1874416002246164E-2</v>
      </c>
      <c r="AA98" s="28">
        <f t="shared" si="85"/>
        <v>9.8796902074670145E-4</v>
      </c>
      <c r="AB98" s="73">
        <v>4708484252.9499998</v>
      </c>
      <c r="AC98" s="73">
        <v>46394.46</v>
      </c>
      <c r="AD98" s="28">
        <f t="shared" si="86"/>
        <v>1.0452387205007916E-2</v>
      </c>
      <c r="AE98" s="28">
        <f t="shared" si="87"/>
        <v>8.9724757064657491E-4</v>
      </c>
      <c r="AF98" s="73">
        <v>4638171087.0699997</v>
      </c>
      <c r="AG98" s="73">
        <v>46432.88</v>
      </c>
      <c r="AH98" s="28" t="e">
        <f>((#REF!-AB98)/AB98)</f>
        <v>#REF!</v>
      </c>
      <c r="AI98" s="28">
        <f t="shared" si="88"/>
        <v>8.2811611558790106E-4</v>
      </c>
      <c r="AJ98" s="29" t="e">
        <f t="shared" si="54"/>
        <v>#REF!</v>
      </c>
      <c r="AK98" s="29">
        <f t="shared" si="55"/>
        <v>1.0874491271824409E-3</v>
      </c>
      <c r="AL98" s="30">
        <f t="shared" si="56"/>
        <v>2.4148683251373138E-2</v>
      </c>
      <c r="AM98" s="30">
        <f t="shared" si="57"/>
        <v>7.8224571371021089E-3</v>
      </c>
      <c r="AN98" s="31" t="e">
        <f t="shared" si="58"/>
        <v>#REF!</v>
      </c>
      <c r="AO98" s="89">
        <f t="shared" si="59"/>
        <v>6.949691791932486E-4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38" t="s">
        <v>162</v>
      </c>
      <c r="B99" s="73">
        <v>455116741.19999999</v>
      </c>
      <c r="C99" s="73">
        <v>44906.58</v>
      </c>
      <c r="D99" s="73">
        <v>452902213.80000001</v>
      </c>
      <c r="E99" s="73">
        <v>44952.12</v>
      </c>
      <c r="F99" s="28">
        <f t="shared" si="75"/>
        <v>-4.8658447372446961E-3</v>
      </c>
      <c r="G99" s="28">
        <f t="shared" si="75"/>
        <v>1.0141052825666276E-3</v>
      </c>
      <c r="H99" s="73">
        <v>453505407.66000003</v>
      </c>
      <c r="I99" s="73">
        <v>45014.22</v>
      </c>
      <c r="J99" s="28">
        <f t="shared" si="76"/>
        <v>1.3318412708540712E-3</v>
      </c>
      <c r="K99" s="28">
        <f t="shared" si="77"/>
        <v>1.3814698839564974E-3</v>
      </c>
      <c r="L99" s="73">
        <v>462230896.5</v>
      </c>
      <c r="M99" s="73">
        <v>45051.48</v>
      </c>
      <c r="N99" s="28">
        <f t="shared" si="78"/>
        <v>1.9240098778583049E-2</v>
      </c>
      <c r="O99" s="28">
        <f t="shared" si="79"/>
        <v>8.2773843465469435E-4</v>
      </c>
      <c r="P99" s="73">
        <v>441001535.39999998</v>
      </c>
      <c r="Q99" s="73">
        <v>45005.94</v>
      </c>
      <c r="R99" s="28">
        <f t="shared" si="80"/>
        <v>-4.5928044318863534E-2</v>
      </c>
      <c r="S99" s="28">
        <f t="shared" si="81"/>
        <v>-1.0108435949274224E-3</v>
      </c>
      <c r="T99" s="73">
        <v>441496977.48000002</v>
      </c>
      <c r="U99" s="73">
        <v>45051.48</v>
      </c>
      <c r="V99" s="28">
        <f t="shared" si="82"/>
        <v>1.1234475171399663E-3</v>
      </c>
      <c r="W99" s="28">
        <f t="shared" si="83"/>
        <v>1.0118664336307801E-3</v>
      </c>
      <c r="X99" s="73">
        <v>442090740.42000002</v>
      </c>
      <c r="Y99" s="73">
        <v>45109.440000000002</v>
      </c>
      <c r="Z99" s="28">
        <f t="shared" si="84"/>
        <v>1.3448856284115679E-3</v>
      </c>
      <c r="AA99" s="28">
        <f t="shared" si="85"/>
        <v>1.2865282117257661E-3</v>
      </c>
      <c r="AB99" s="73">
        <v>441980322.48000002</v>
      </c>
      <c r="AC99" s="73">
        <v>45101.16</v>
      </c>
      <c r="AD99" s="28">
        <f t="shared" si="86"/>
        <v>-2.4976306876524292E-4</v>
      </c>
      <c r="AE99" s="28">
        <f t="shared" si="87"/>
        <v>-1.8355359765048814E-4</v>
      </c>
      <c r="AF99" s="73">
        <v>442510143.12</v>
      </c>
      <c r="AG99" s="73">
        <v>45154.98</v>
      </c>
      <c r="AH99" s="28" t="e">
        <f>((#REF!-AB99)/AB99)</f>
        <v>#REF!</v>
      </c>
      <c r="AI99" s="28">
        <f t="shared" si="88"/>
        <v>1.1933174224343611E-3</v>
      </c>
      <c r="AJ99" s="29" t="e">
        <f t="shared" si="54"/>
        <v>#REF!</v>
      </c>
      <c r="AK99" s="29">
        <f t="shared" si="55"/>
        <v>6.9007855954885202E-4</v>
      </c>
      <c r="AL99" s="30">
        <f t="shared" si="56"/>
        <v>-2.2945506476568268E-2</v>
      </c>
      <c r="AM99" s="30">
        <f t="shared" si="57"/>
        <v>4.5128016209246766E-3</v>
      </c>
      <c r="AN99" s="31" t="e">
        <f t="shared" si="58"/>
        <v>#REF!</v>
      </c>
      <c r="AO99" s="89">
        <f t="shared" si="59"/>
        <v>8.4268989552990087E-4</v>
      </c>
      <c r="AP99" s="35"/>
      <c r="AQ99" s="33"/>
      <c r="AR99" s="37"/>
      <c r="AS99" s="34"/>
      <c r="AT99" s="34"/>
    </row>
    <row r="100" spans="1:46" ht="16.5" customHeight="1">
      <c r="A100" s="238" t="s">
        <v>167</v>
      </c>
      <c r="B100" s="73">
        <v>2118092052.4884</v>
      </c>
      <c r="C100" s="73">
        <v>452.38310430451139</v>
      </c>
      <c r="D100" s="73">
        <v>2127751256.2435999</v>
      </c>
      <c r="E100" s="73">
        <v>455.35740279111076</v>
      </c>
      <c r="F100" s="28">
        <f t="shared" si="75"/>
        <v>4.5603323726426236E-3</v>
      </c>
      <c r="G100" s="28">
        <f t="shared" si="75"/>
        <v>6.5747338003969416E-3</v>
      </c>
      <c r="H100" s="73">
        <v>2138578718.154</v>
      </c>
      <c r="I100" s="73">
        <v>453.24378814000642</v>
      </c>
      <c r="J100" s="28">
        <f t="shared" si="76"/>
        <v>5.0886878241187365E-3</v>
      </c>
      <c r="K100" s="28">
        <f t="shared" si="77"/>
        <v>-4.6416608978989962E-3</v>
      </c>
      <c r="L100" s="73">
        <v>2124474295.3415999</v>
      </c>
      <c r="M100" s="73">
        <v>453.16745794607482</v>
      </c>
      <c r="N100" s="28">
        <f t="shared" si="78"/>
        <v>-6.5952320074403907E-3</v>
      </c>
      <c r="O100" s="28">
        <f t="shared" si="79"/>
        <v>-1.6840869291300309E-4</v>
      </c>
      <c r="P100" s="73">
        <v>2113308778.2021999</v>
      </c>
      <c r="Q100" s="73">
        <v>452.91233598678485</v>
      </c>
      <c r="R100" s="28">
        <f t="shared" si="80"/>
        <v>-5.2556612070491877E-3</v>
      </c>
      <c r="S100" s="28">
        <f t="shared" si="81"/>
        <v>-5.6297502130067808E-4</v>
      </c>
      <c r="T100" s="73">
        <v>2093654834.477</v>
      </c>
      <c r="U100" s="73">
        <v>453.00475349905366</v>
      </c>
      <c r="V100" s="28">
        <f t="shared" si="82"/>
        <v>-9.3000814305610486E-3</v>
      </c>
      <c r="W100" s="28">
        <f t="shared" si="83"/>
        <v>2.040516561940286E-4</v>
      </c>
      <c r="X100" s="73">
        <v>2025859019.3972998</v>
      </c>
      <c r="Y100" s="73">
        <v>453.76532670706052</v>
      </c>
      <c r="Z100" s="28">
        <f t="shared" si="84"/>
        <v>-3.2381562597273005E-2</v>
      </c>
      <c r="AA100" s="28">
        <f t="shared" si="85"/>
        <v>1.678951936226094E-3</v>
      </c>
      <c r="AB100" s="73">
        <v>2030071496.24</v>
      </c>
      <c r="AC100" s="73">
        <v>453.96300000000002</v>
      </c>
      <c r="AD100" s="28">
        <f t="shared" si="86"/>
        <v>2.0793534013800576E-3</v>
      </c>
      <c r="AE100" s="28">
        <f t="shared" si="87"/>
        <v>4.3562890618813486E-4</v>
      </c>
      <c r="AF100" s="73">
        <v>1978302223.25</v>
      </c>
      <c r="AG100" s="73">
        <v>454.04250000000002</v>
      </c>
      <c r="AH100" s="28" t="e">
        <f>((#REF!-AB100)/AB100)</f>
        <v>#REF!</v>
      </c>
      <c r="AI100" s="28">
        <f t="shared" si="88"/>
        <v>1.7512440441180428E-4</v>
      </c>
      <c r="AJ100" s="29" t="e">
        <f t="shared" si="54"/>
        <v>#REF!</v>
      </c>
      <c r="AK100" s="29">
        <f t="shared" si="55"/>
        <v>4.6193076141304073E-4</v>
      </c>
      <c r="AL100" s="30">
        <f t="shared" si="56"/>
        <v>-7.0238018920238829E-2</v>
      </c>
      <c r="AM100" s="30">
        <f t="shared" si="57"/>
        <v>-2.8876280105496256E-3</v>
      </c>
      <c r="AN100" s="31" t="e">
        <f t="shared" si="58"/>
        <v>#REF!</v>
      </c>
      <c r="AO100" s="89">
        <f t="shared" si="59"/>
        <v>3.0820067756573985E-3</v>
      </c>
      <c r="AP100" s="35"/>
      <c r="AQ100" s="33"/>
      <c r="AR100" s="37"/>
      <c r="AS100" s="34"/>
      <c r="AT100" s="34"/>
    </row>
    <row r="101" spans="1:46">
      <c r="A101" s="238" t="s">
        <v>177</v>
      </c>
      <c r="B101" s="73">
        <v>102578974.51000001</v>
      </c>
      <c r="C101" s="73">
        <v>401.49</v>
      </c>
      <c r="D101" s="73">
        <v>103598810.23999999</v>
      </c>
      <c r="E101" s="73">
        <v>405.5</v>
      </c>
      <c r="F101" s="28">
        <f t="shared" si="75"/>
        <v>9.9419567691288405E-3</v>
      </c>
      <c r="G101" s="28">
        <f t="shared" si="75"/>
        <v>9.9877954619043835E-3</v>
      </c>
      <c r="H101" s="73">
        <v>102663796.16</v>
      </c>
      <c r="I101" s="73">
        <v>401.83</v>
      </c>
      <c r="J101" s="28">
        <f t="shared" si="76"/>
        <v>-9.0253360809252302E-3</v>
      </c>
      <c r="K101" s="28">
        <f t="shared" si="77"/>
        <v>-9.0505548705302492E-3</v>
      </c>
      <c r="L101" s="73">
        <v>102164343.23999999</v>
      </c>
      <c r="M101" s="73">
        <v>399.9</v>
      </c>
      <c r="N101" s="28">
        <f t="shared" si="78"/>
        <v>-4.8649371899477769E-3</v>
      </c>
      <c r="O101" s="28">
        <f t="shared" si="79"/>
        <v>-4.8030261553393397E-3</v>
      </c>
      <c r="P101" s="73">
        <v>100041122.78</v>
      </c>
      <c r="Q101" s="73">
        <v>391.7</v>
      </c>
      <c r="R101" s="28">
        <f t="shared" si="80"/>
        <v>-2.0782402085355915E-2</v>
      </c>
      <c r="S101" s="28">
        <f t="shared" si="81"/>
        <v>-2.0505126281570366E-2</v>
      </c>
      <c r="T101" s="73">
        <v>98339609.620000005</v>
      </c>
      <c r="U101" s="73">
        <v>384.9</v>
      </c>
      <c r="V101" s="28">
        <f t="shared" si="82"/>
        <v>-1.7008137381082644E-2</v>
      </c>
      <c r="W101" s="28">
        <f t="shared" si="83"/>
        <v>-1.7360224661730945E-2</v>
      </c>
      <c r="X101" s="73">
        <v>100624979.2</v>
      </c>
      <c r="Y101" s="73">
        <v>393.84</v>
      </c>
      <c r="Z101" s="28">
        <f t="shared" si="84"/>
        <v>2.3239563272937854E-2</v>
      </c>
      <c r="AA101" s="28">
        <f t="shared" si="85"/>
        <v>2.3226812159002335E-2</v>
      </c>
      <c r="AB101" s="73">
        <v>101483181.47</v>
      </c>
      <c r="AC101" s="73">
        <v>397.21</v>
      </c>
      <c r="AD101" s="28">
        <f t="shared" si="86"/>
        <v>8.5287199741353667E-3</v>
      </c>
      <c r="AE101" s="28">
        <f t="shared" si="87"/>
        <v>8.5567743245988336E-3</v>
      </c>
      <c r="AF101" s="73">
        <v>99824268.430000007</v>
      </c>
      <c r="AG101" s="73">
        <v>390.72300000000001</v>
      </c>
      <c r="AH101" s="28" t="e">
        <f>((#REF!-AB101)/AB101)</f>
        <v>#REF!</v>
      </c>
      <c r="AI101" s="28">
        <f t="shared" si="88"/>
        <v>-1.6331411595881189E-2</v>
      </c>
      <c r="AJ101" s="29" t="e">
        <f t="shared" si="54"/>
        <v>#REF!</v>
      </c>
      <c r="AK101" s="29">
        <f t="shared" si="55"/>
        <v>-3.2848702024433169E-3</v>
      </c>
      <c r="AL101" s="30">
        <f t="shared" si="56"/>
        <v>-3.6434219671594444E-2</v>
      </c>
      <c r="AM101" s="30">
        <f t="shared" si="57"/>
        <v>-3.6441430332922284E-2</v>
      </c>
      <c r="AN101" s="31" t="e">
        <f t="shared" si="58"/>
        <v>#REF!</v>
      </c>
      <c r="AO101" s="89">
        <f t="shared" si="59"/>
        <v>1.5673774651042714E-2</v>
      </c>
      <c r="AP101" s="35"/>
      <c r="AQ101" s="33"/>
      <c r="AR101" s="37"/>
      <c r="AS101" s="34"/>
      <c r="AT101" s="34"/>
    </row>
    <row r="102" spans="1:46" s="103" customFormat="1">
      <c r="A102" s="238" t="s">
        <v>214</v>
      </c>
      <c r="B102" s="82">
        <v>1633118462.55</v>
      </c>
      <c r="C102" s="73">
        <v>420.49329999999998</v>
      </c>
      <c r="D102" s="82">
        <v>1659319649.9300001</v>
      </c>
      <c r="E102" s="73">
        <v>421.04880000000003</v>
      </c>
      <c r="F102" s="28">
        <f t="shared" si="75"/>
        <v>1.6043653893354923E-2</v>
      </c>
      <c r="G102" s="28">
        <f t="shared" si="75"/>
        <v>1.3210674224774851E-3</v>
      </c>
      <c r="H102" s="82">
        <v>1686837963.8099999</v>
      </c>
      <c r="I102" s="73">
        <v>421.07909999999998</v>
      </c>
      <c r="J102" s="28">
        <f t="shared" si="76"/>
        <v>1.6584094499911915E-2</v>
      </c>
      <c r="K102" s="28">
        <f t="shared" si="77"/>
        <v>7.196315486460061E-5</v>
      </c>
      <c r="L102" s="82">
        <v>1699908993.52</v>
      </c>
      <c r="M102" s="73">
        <v>424.69740000000002</v>
      </c>
      <c r="N102" s="28">
        <f t="shared" si="78"/>
        <v>7.7488353893085116E-3</v>
      </c>
      <c r="O102" s="28">
        <f t="shared" si="79"/>
        <v>8.5929223274202726E-3</v>
      </c>
      <c r="P102" s="82">
        <v>1686548122.3800001</v>
      </c>
      <c r="Q102" s="73">
        <v>424.85039999999998</v>
      </c>
      <c r="R102" s="28">
        <f t="shared" si="80"/>
        <v>-7.8597567228193329E-3</v>
      </c>
      <c r="S102" s="28">
        <f t="shared" si="81"/>
        <v>3.6025650262978571E-4</v>
      </c>
      <c r="T102" s="82">
        <v>1731333978.4400001</v>
      </c>
      <c r="U102" s="73">
        <v>424.66680000000002</v>
      </c>
      <c r="V102" s="28">
        <f t="shared" si="82"/>
        <v>2.6554745438748376E-2</v>
      </c>
      <c r="W102" s="28">
        <f t="shared" si="83"/>
        <v>-4.3215211754527196E-4</v>
      </c>
      <c r="X102" s="82">
        <v>1754867567.79</v>
      </c>
      <c r="Y102" s="73">
        <v>425.99979000000002</v>
      </c>
      <c r="Z102" s="28">
        <f t="shared" si="84"/>
        <v>1.3592749661855879E-2</v>
      </c>
      <c r="AA102" s="28">
        <f t="shared" si="85"/>
        <v>3.1389079626662482E-3</v>
      </c>
      <c r="AB102" s="82">
        <v>1766830344.6199999</v>
      </c>
      <c r="AC102" s="73">
        <v>1.0244</v>
      </c>
      <c r="AD102" s="28">
        <f t="shared" si="86"/>
        <v>6.8169114579200406E-3</v>
      </c>
      <c r="AE102" s="28">
        <f t="shared" si="87"/>
        <v>-0.99759530397890572</v>
      </c>
      <c r="AF102" s="82">
        <v>1923230471.3199999</v>
      </c>
      <c r="AG102" s="73">
        <v>1.0259</v>
      </c>
      <c r="AH102" s="28" t="e">
        <f>((#REF!-AB102)/AB102)</f>
        <v>#REF!</v>
      </c>
      <c r="AI102" s="28">
        <f t="shared" si="88"/>
        <v>1.4642717688403523E-3</v>
      </c>
      <c r="AJ102" s="29" t="e">
        <f t="shared" si="54"/>
        <v>#REF!</v>
      </c>
      <c r="AK102" s="29">
        <f t="shared" si="55"/>
        <v>-0.12288475836969404</v>
      </c>
      <c r="AL102" s="30">
        <f t="shared" si="56"/>
        <v>0.15904760809716995</v>
      </c>
      <c r="AM102" s="30">
        <f t="shared" si="57"/>
        <v>-0.99756346532753448</v>
      </c>
      <c r="AN102" s="31" t="e">
        <f t="shared" si="58"/>
        <v>#REF!</v>
      </c>
      <c r="AO102" s="89">
        <f t="shared" si="59"/>
        <v>0.35344811336547738</v>
      </c>
      <c r="AP102" s="35"/>
      <c r="AQ102" s="33"/>
      <c r="AR102" s="37"/>
      <c r="AS102" s="34"/>
      <c r="AT102" s="34"/>
    </row>
    <row r="103" spans="1:46" s="130" customFormat="1">
      <c r="A103" s="240" t="s">
        <v>47</v>
      </c>
      <c r="B103" s="86">
        <f>SUM(B86:B102)</f>
        <v>257774841527.25333</v>
      </c>
      <c r="C103" s="102"/>
      <c r="D103" s="86">
        <f>SUM(D86:D102)</f>
        <v>258836797887.96637</v>
      </c>
      <c r="E103" s="102"/>
      <c r="F103" s="28">
        <f>((D103-B103)/B103)</f>
        <v>4.1197052218952387E-3</v>
      </c>
      <c r="G103" s="28"/>
      <c r="H103" s="86">
        <f>SUM(H86:H102)</f>
        <v>261014600832.0015</v>
      </c>
      <c r="I103" s="102"/>
      <c r="J103" s="28">
        <f>((H103-D103)/D103)</f>
        <v>8.4138073172183008E-3</v>
      </c>
      <c r="K103" s="28"/>
      <c r="L103" s="86">
        <f>SUM(L86:L102)</f>
        <v>263761818695.84787</v>
      </c>
      <c r="M103" s="102"/>
      <c r="N103" s="28">
        <f>((L103-H103)/H103)</f>
        <v>1.0525150145200437E-2</v>
      </c>
      <c r="O103" s="28"/>
      <c r="P103" s="86">
        <f>SUM(P86:P102)</f>
        <v>264330908701.9274</v>
      </c>
      <c r="Q103" s="102"/>
      <c r="R103" s="28">
        <f>((P103-L103)/L103)</f>
        <v>2.1575905447321947E-3</v>
      </c>
      <c r="S103" s="28"/>
      <c r="T103" s="86">
        <f>SUM(T86:T102)</f>
        <v>265870425351.5769</v>
      </c>
      <c r="U103" s="102"/>
      <c r="V103" s="28">
        <f>((T103-P103)/P103)</f>
        <v>5.8242021608813851E-3</v>
      </c>
      <c r="W103" s="28"/>
      <c r="X103" s="86">
        <f>SUM(X86:X102)</f>
        <v>264922325413.63831</v>
      </c>
      <c r="Y103" s="102"/>
      <c r="Z103" s="28">
        <f>((X103-T103)/T103)</f>
        <v>-3.5660225716525914E-3</v>
      </c>
      <c r="AA103" s="28"/>
      <c r="AB103" s="86">
        <f>SUM(AB86:AB102)</f>
        <v>265560571429.29544</v>
      </c>
      <c r="AC103" s="102"/>
      <c r="AD103" s="28">
        <f>((AB103-X103)/X103)</f>
        <v>2.4091816899938696E-3</v>
      </c>
      <c r="AE103" s="28"/>
      <c r="AF103" s="86">
        <f>SUM(AF86:AF102)</f>
        <v>261629244953.66977</v>
      </c>
      <c r="AG103" s="102"/>
      <c r="AH103" s="28"/>
      <c r="AI103" s="28"/>
      <c r="AJ103" s="29"/>
      <c r="AK103" s="29"/>
      <c r="AL103" s="30"/>
      <c r="AM103" s="30"/>
      <c r="AN103" s="31"/>
      <c r="AO103" s="89"/>
      <c r="AP103" s="35"/>
      <c r="AQ103" s="33"/>
      <c r="AR103" s="37"/>
      <c r="AS103" s="34"/>
      <c r="AT103" s="34"/>
    </row>
    <row r="104" spans="1:46" s="130" customFormat="1" ht="8.25" customHeight="1">
      <c r="A104" s="240"/>
      <c r="B104" s="102"/>
      <c r="C104" s="102"/>
      <c r="D104" s="102"/>
      <c r="E104" s="102"/>
      <c r="F104" s="28"/>
      <c r="G104" s="28"/>
      <c r="H104" s="102"/>
      <c r="I104" s="102"/>
      <c r="J104" s="28"/>
      <c r="K104" s="28"/>
      <c r="L104" s="102"/>
      <c r="M104" s="102"/>
      <c r="N104" s="28"/>
      <c r="O104" s="28"/>
      <c r="P104" s="102"/>
      <c r="Q104" s="102"/>
      <c r="R104" s="28"/>
      <c r="S104" s="28"/>
      <c r="T104" s="102"/>
      <c r="U104" s="102"/>
      <c r="V104" s="28"/>
      <c r="W104" s="28"/>
      <c r="X104" s="102"/>
      <c r="Y104" s="102"/>
      <c r="Z104" s="28"/>
      <c r="AA104" s="28"/>
      <c r="AB104" s="102"/>
      <c r="AC104" s="102"/>
      <c r="AD104" s="28"/>
      <c r="AE104" s="28"/>
      <c r="AF104" s="102"/>
      <c r="AG104" s="102"/>
      <c r="AH104" s="28"/>
      <c r="AI104" s="28"/>
      <c r="AJ104" s="29"/>
      <c r="AK104" s="29"/>
      <c r="AL104" s="30"/>
      <c r="AM104" s="30"/>
      <c r="AN104" s="31"/>
      <c r="AO104" s="89"/>
      <c r="AP104" s="35"/>
      <c r="AQ104" s="33"/>
      <c r="AR104" s="37"/>
      <c r="AS104" s="34"/>
      <c r="AT104" s="34"/>
    </row>
    <row r="105" spans="1:46">
      <c r="A105" s="242" t="s">
        <v>240</v>
      </c>
      <c r="B105" s="102"/>
      <c r="C105" s="102"/>
      <c r="D105" s="102"/>
      <c r="E105" s="102"/>
      <c r="F105" s="28"/>
      <c r="G105" s="28"/>
      <c r="H105" s="102"/>
      <c r="I105" s="102"/>
      <c r="J105" s="28"/>
      <c r="K105" s="28"/>
      <c r="L105" s="102"/>
      <c r="M105" s="102"/>
      <c r="N105" s="28"/>
      <c r="O105" s="28"/>
      <c r="P105" s="102"/>
      <c r="Q105" s="102"/>
      <c r="R105" s="28"/>
      <c r="S105" s="28"/>
      <c r="T105" s="102"/>
      <c r="U105" s="102"/>
      <c r="V105" s="28"/>
      <c r="W105" s="28"/>
      <c r="X105" s="102"/>
      <c r="Y105" s="102"/>
      <c r="Z105" s="28"/>
      <c r="AA105" s="28"/>
      <c r="AB105" s="102"/>
      <c r="AC105" s="102"/>
      <c r="AD105" s="28"/>
      <c r="AE105" s="28"/>
      <c r="AF105" s="102"/>
      <c r="AG105" s="102"/>
      <c r="AH105" s="28"/>
      <c r="AI105" s="28"/>
      <c r="AJ105" s="29"/>
      <c r="AK105" s="29"/>
      <c r="AL105" s="30"/>
      <c r="AM105" s="30"/>
      <c r="AN105" s="31"/>
      <c r="AO105" s="89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38" t="s">
        <v>154</v>
      </c>
      <c r="B106" s="82">
        <v>2412625919.8699999</v>
      </c>
      <c r="C106" s="83">
        <v>67.900000000000006</v>
      </c>
      <c r="D106" s="82">
        <v>2419827768.1500001</v>
      </c>
      <c r="E106" s="83">
        <v>67.900000000000006</v>
      </c>
      <c r="F106" s="28">
        <f t="shared" ref="F106:G109" si="89">((D106-B106)/B106)</f>
        <v>2.9850662801418747E-3</v>
      </c>
      <c r="G106" s="28">
        <f t="shared" si="89"/>
        <v>0</v>
      </c>
      <c r="H106" s="82">
        <v>2422829962.6300001</v>
      </c>
      <c r="I106" s="83">
        <v>70</v>
      </c>
      <c r="J106" s="28">
        <f t="shared" ref="J106:J109" si="90">((H106-D106)/D106)</f>
        <v>1.2406645297302495E-3</v>
      </c>
      <c r="K106" s="28">
        <f t="shared" ref="K106:K109" si="91">((I106-E106)/E106)</f>
        <v>3.0927835051546306E-2</v>
      </c>
      <c r="L106" s="82">
        <v>2425126115.6700001</v>
      </c>
      <c r="M106" s="83">
        <v>70</v>
      </c>
      <c r="N106" s="28">
        <f t="shared" ref="N106:N109" si="92">((L106-H106)/H106)</f>
        <v>9.4771530623943183E-4</v>
      </c>
      <c r="O106" s="28">
        <f t="shared" ref="O106:O109" si="93">((M106-I106)/I106)</f>
        <v>0</v>
      </c>
      <c r="P106" s="82">
        <v>2427268349.6599998</v>
      </c>
      <c r="Q106" s="83">
        <v>70</v>
      </c>
      <c r="R106" s="28">
        <f t="shared" ref="R106:R109" si="94">((P106-L106)/L106)</f>
        <v>8.8334951991060758E-4</v>
      </c>
      <c r="S106" s="28">
        <f t="shared" ref="S106:S109" si="95">((Q106-M106)/M106)</f>
        <v>0</v>
      </c>
      <c r="T106" s="82">
        <v>2437592172.5599999</v>
      </c>
      <c r="U106" s="83">
        <v>70</v>
      </c>
      <c r="V106" s="28">
        <f t="shared" ref="V106:V109" si="96">((T106-P106)/P106)</f>
        <v>4.2532680416016658E-3</v>
      </c>
      <c r="W106" s="28">
        <f t="shared" ref="W106:W109" si="97">((U106-Q106)/Q106)</f>
        <v>0</v>
      </c>
      <c r="X106" s="82">
        <v>2439728940.75</v>
      </c>
      <c r="Y106" s="83">
        <v>70</v>
      </c>
      <c r="Z106" s="28">
        <f t="shared" ref="Z106:Z109" si="98">((X106-T106)/T106)</f>
        <v>8.7658969948036371E-4</v>
      </c>
      <c r="AA106" s="28">
        <f t="shared" ref="AA106:AA109" si="99">((Y106-U106)/U106)</f>
        <v>0</v>
      </c>
      <c r="AB106" s="82">
        <v>2441396814.3000002</v>
      </c>
      <c r="AC106" s="83">
        <v>70</v>
      </c>
      <c r="AD106" s="28">
        <f t="shared" ref="AD106:AD109" si="100">((AB106-X106)/X106)</f>
        <v>6.8363067804059726E-4</v>
      </c>
      <c r="AE106" s="28">
        <f t="shared" ref="AE106:AE109" si="101">((AC106-Y106)/Y106)</f>
        <v>0</v>
      </c>
      <c r="AF106" s="82">
        <v>2443162429.8099999</v>
      </c>
      <c r="AG106" s="83">
        <v>70</v>
      </c>
      <c r="AH106" s="28">
        <f t="shared" ref="AH106:AH109" si="102">((AF106-AB106)/AB106)</f>
        <v>7.2319890796039695E-4</v>
      </c>
      <c r="AI106" s="28">
        <f t="shared" ref="AI106:AI109" si="103">((AG106-AC106)/AC106)</f>
        <v>0</v>
      </c>
      <c r="AJ106" s="29">
        <f t="shared" si="54"/>
        <v>1.5741853703881484E-3</v>
      </c>
      <c r="AK106" s="29">
        <f t="shared" si="55"/>
        <v>3.8659793814432883E-3</v>
      </c>
      <c r="AL106" s="30">
        <f t="shared" si="56"/>
        <v>9.6431084753769887E-3</v>
      </c>
      <c r="AM106" s="30">
        <f t="shared" si="57"/>
        <v>3.0927835051546306E-2</v>
      </c>
      <c r="AN106" s="31">
        <f t="shared" si="58"/>
        <v>1.3176239060631377E-3</v>
      </c>
      <c r="AO106" s="89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38" t="s">
        <v>26</v>
      </c>
      <c r="B107" s="82">
        <v>9928125962</v>
      </c>
      <c r="C107" s="83">
        <v>36.6</v>
      </c>
      <c r="D107" s="82">
        <v>9955280925</v>
      </c>
      <c r="E107" s="83">
        <v>36.6</v>
      </c>
      <c r="F107" s="28">
        <f t="shared" si="89"/>
        <v>2.7351549631759193E-3</v>
      </c>
      <c r="G107" s="28">
        <f t="shared" si="89"/>
        <v>0</v>
      </c>
      <c r="H107" s="82">
        <v>9940716993.8400002</v>
      </c>
      <c r="I107" s="83">
        <v>36.6</v>
      </c>
      <c r="J107" s="28">
        <f t="shared" si="90"/>
        <v>-1.4629352270136814E-3</v>
      </c>
      <c r="K107" s="28">
        <f t="shared" si="91"/>
        <v>0</v>
      </c>
      <c r="L107" s="82">
        <v>9972450759.3099995</v>
      </c>
      <c r="M107" s="83">
        <v>36.6</v>
      </c>
      <c r="N107" s="28">
        <f t="shared" si="92"/>
        <v>3.1923014697696241E-3</v>
      </c>
      <c r="O107" s="28">
        <f t="shared" si="93"/>
        <v>0</v>
      </c>
      <c r="P107" s="82">
        <v>9971368086.7000008</v>
      </c>
      <c r="Q107" s="83">
        <v>36.6</v>
      </c>
      <c r="R107" s="28">
        <f t="shared" si="94"/>
        <v>-1.0856635305899609E-4</v>
      </c>
      <c r="S107" s="28">
        <f t="shared" si="95"/>
        <v>0</v>
      </c>
      <c r="T107" s="82">
        <v>10001525133.299999</v>
      </c>
      <c r="U107" s="83">
        <v>36.6</v>
      </c>
      <c r="V107" s="28">
        <f t="shared" si="96"/>
        <v>3.0243639927626893E-3</v>
      </c>
      <c r="W107" s="28">
        <f t="shared" si="97"/>
        <v>0</v>
      </c>
      <c r="X107" s="82">
        <v>10003582323.76</v>
      </c>
      <c r="Y107" s="83">
        <v>36.6</v>
      </c>
      <c r="Z107" s="28">
        <f t="shared" si="98"/>
        <v>2.0568767588770959E-4</v>
      </c>
      <c r="AA107" s="28">
        <f t="shared" si="99"/>
        <v>0</v>
      </c>
      <c r="AB107" s="82">
        <v>10000967788.950001</v>
      </c>
      <c r="AC107" s="83">
        <v>36.6</v>
      </c>
      <c r="AD107" s="28">
        <f t="shared" si="100"/>
        <v>-2.6135985343865825E-4</v>
      </c>
      <c r="AE107" s="28">
        <f t="shared" si="101"/>
        <v>0</v>
      </c>
      <c r="AF107" s="82">
        <v>10001590267.16</v>
      </c>
      <c r="AG107" s="83">
        <v>36.6</v>
      </c>
      <c r="AH107" s="28">
        <f t="shared" si="102"/>
        <v>6.2241797307542202E-5</v>
      </c>
      <c r="AI107" s="28">
        <f t="shared" si="103"/>
        <v>0</v>
      </c>
      <c r="AJ107" s="29">
        <f t="shared" si="54"/>
        <v>9.2336105817401859E-4</v>
      </c>
      <c r="AK107" s="29">
        <f t="shared" si="55"/>
        <v>0</v>
      </c>
      <c r="AL107" s="30">
        <f t="shared" si="56"/>
        <v>4.6517363506745893E-3</v>
      </c>
      <c r="AM107" s="30">
        <f t="shared" si="57"/>
        <v>0</v>
      </c>
      <c r="AN107" s="31">
        <f t="shared" si="58"/>
        <v>1.7834288933307432E-3</v>
      </c>
      <c r="AO107" s="89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38" t="s">
        <v>202</v>
      </c>
      <c r="B108" s="82">
        <v>30028575637.68</v>
      </c>
      <c r="C108" s="83">
        <v>11.25</v>
      </c>
      <c r="D108" s="82">
        <v>30045101401.369999</v>
      </c>
      <c r="E108" s="83">
        <v>11.26</v>
      </c>
      <c r="F108" s="28">
        <f t="shared" si="89"/>
        <v>5.5033458427718499E-4</v>
      </c>
      <c r="G108" s="28">
        <f t="shared" si="89"/>
        <v>8.8888888888886996E-4</v>
      </c>
      <c r="H108" s="82">
        <v>30046645243.709999</v>
      </c>
      <c r="I108" s="83">
        <v>11.26</v>
      </c>
      <c r="J108" s="28">
        <f t="shared" si="90"/>
        <v>5.1384161410410694E-5</v>
      </c>
      <c r="K108" s="28">
        <f t="shared" si="91"/>
        <v>0</v>
      </c>
      <c r="L108" s="82">
        <v>30048534024.59</v>
      </c>
      <c r="M108" s="83">
        <v>11.26</v>
      </c>
      <c r="N108" s="28">
        <f t="shared" si="92"/>
        <v>6.2861622809503765E-5</v>
      </c>
      <c r="O108" s="28">
        <f t="shared" si="93"/>
        <v>0</v>
      </c>
      <c r="P108" s="82">
        <v>30066844657.169998</v>
      </c>
      <c r="Q108" s="83">
        <v>11.27</v>
      </c>
      <c r="R108" s="28">
        <f t="shared" si="94"/>
        <v>6.0936858234127633E-4</v>
      </c>
      <c r="S108" s="28">
        <f t="shared" si="95"/>
        <v>8.8809946714030078E-4</v>
      </c>
      <c r="T108" s="82">
        <v>30238732885.07</v>
      </c>
      <c r="U108" s="83">
        <v>11.27</v>
      </c>
      <c r="V108" s="28">
        <f t="shared" si="96"/>
        <v>5.7168695238863912E-3</v>
      </c>
      <c r="W108" s="28">
        <f t="shared" si="97"/>
        <v>0</v>
      </c>
      <c r="X108" s="82">
        <v>30207425860.549999</v>
      </c>
      <c r="Y108" s="83">
        <v>11.32</v>
      </c>
      <c r="Z108" s="28">
        <f t="shared" si="98"/>
        <v>-1.0353285846662547E-3</v>
      </c>
      <c r="AA108" s="28">
        <f t="shared" si="99"/>
        <v>4.4365572315883508E-3</v>
      </c>
      <c r="AB108" s="82">
        <v>30631774789.560001</v>
      </c>
      <c r="AC108" s="83">
        <v>11.48</v>
      </c>
      <c r="AD108" s="28">
        <f t="shared" si="100"/>
        <v>1.4047834826077956E-2</v>
      </c>
      <c r="AE108" s="28">
        <f t="shared" si="101"/>
        <v>1.413427561837457E-2</v>
      </c>
      <c r="AF108" s="82">
        <v>30678842492.18</v>
      </c>
      <c r="AG108" s="83">
        <v>11.49</v>
      </c>
      <c r="AH108" s="28">
        <f t="shared" si="102"/>
        <v>1.5365646601724384E-3</v>
      </c>
      <c r="AI108" s="28">
        <f t="shared" si="103"/>
        <v>8.7108013937280365E-4</v>
      </c>
      <c r="AJ108" s="29">
        <f t="shared" si="54"/>
        <v>2.6924861720386134E-3</v>
      </c>
      <c r="AK108" s="29">
        <f t="shared" si="55"/>
        <v>2.6523626681706123E-3</v>
      </c>
      <c r="AL108" s="30">
        <f t="shared" si="56"/>
        <v>2.1092992243357981E-2</v>
      </c>
      <c r="AM108" s="30">
        <f t="shared" si="57"/>
        <v>2.0426287744227393E-2</v>
      </c>
      <c r="AN108" s="31">
        <f t="shared" si="58"/>
        <v>5.0162896438010075E-3</v>
      </c>
      <c r="AO108" s="89">
        <f t="shared" si="59"/>
        <v>4.8626593292564043E-3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38" t="s">
        <v>179</v>
      </c>
      <c r="B109" s="82">
        <v>7400000000</v>
      </c>
      <c r="C109" s="83">
        <v>100</v>
      </c>
      <c r="D109" s="82">
        <v>7400000000</v>
      </c>
      <c r="E109" s="83">
        <v>100</v>
      </c>
      <c r="F109" s="28">
        <f t="shared" si="89"/>
        <v>0</v>
      </c>
      <c r="G109" s="28">
        <f t="shared" si="89"/>
        <v>0</v>
      </c>
      <c r="H109" s="82">
        <v>7400000000</v>
      </c>
      <c r="I109" s="83">
        <v>100</v>
      </c>
      <c r="J109" s="28">
        <f t="shared" si="90"/>
        <v>0</v>
      </c>
      <c r="K109" s="28">
        <f t="shared" si="91"/>
        <v>0</v>
      </c>
      <c r="L109" s="82">
        <v>7400000000</v>
      </c>
      <c r="M109" s="83">
        <v>100</v>
      </c>
      <c r="N109" s="28">
        <f t="shared" si="92"/>
        <v>0</v>
      </c>
      <c r="O109" s="28">
        <f t="shared" si="93"/>
        <v>0</v>
      </c>
      <c r="P109" s="82">
        <v>7400000000</v>
      </c>
      <c r="Q109" s="83">
        <v>100</v>
      </c>
      <c r="R109" s="28">
        <f t="shared" si="94"/>
        <v>0</v>
      </c>
      <c r="S109" s="28">
        <f t="shared" si="95"/>
        <v>0</v>
      </c>
      <c r="T109" s="82">
        <v>7463592715</v>
      </c>
      <c r="U109" s="83">
        <v>100</v>
      </c>
      <c r="V109" s="28">
        <f t="shared" si="96"/>
        <v>8.5936101351351355E-3</v>
      </c>
      <c r="W109" s="28">
        <f t="shared" si="97"/>
        <v>0</v>
      </c>
      <c r="X109" s="82">
        <v>7463592715</v>
      </c>
      <c r="Y109" s="83">
        <v>100</v>
      </c>
      <c r="Z109" s="28">
        <f t="shared" si="98"/>
        <v>0</v>
      </c>
      <c r="AA109" s="28">
        <f t="shared" si="99"/>
        <v>0</v>
      </c>
      <c r="AB109" s="82">
        <v>7463592715</v>
      </c>
      <c r="AC109" s="83">
        <v>100</v>
      </c>
      <c r="AD109" s="28">
        <f t="shared" si="100"/>
        <v>0</v>
      </c>
      <c r="AE109" s="28">
        <f t="shared" si="101"/>
        <v>0</v>
      </c>
      <c r="AF109" s="82">
        <v>7463592715</v>
      </c>
      <c r="AG109" s="83">
        <v>100</v>
      </c>
      <c r="AH109" s="28">
        <f t="shared" si="102"/>
        <v>0</v>
      </c>
      <c r="AI109" s="28">
        <f t="shared" si="103"/>
        <v>0</v>
      </c>
      <c r="AJ109" s="29">
        <f t="shared" si="54"/>
        <v>1.0742012668918919E-3</v>
      </c>
      <c r="AK109" s="29">
        <f t="shared" si="55"/>
        <v>0</v>
      </c>
      <c r="AL109" s="30">
        <f t="shared" si="56"/>
        <v>8.5936101351351355E-3</v>
      </c>
      <c r="AM109" s="30">
        <f t="shared" si="57"/>
        <v>0</v>
      </c>
      <c r="AN109" s="31">
        <f t="shared" si="58"/>
        <v>3.0383000007137488E-3</v>
      </c>
      <c r="AO109" s="89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0" t="s">
        <v>47</v>
      </c>
      <c r="B110" s="77">
        <f>SUM(B106:B109)</f>
        <v>49769327519.550003</v>
      </c>
      <c r="C110" s="102"/>
      <c r="D110" s="77">
        <f>SUM(D106:D109)</f>
        <v>49820210094.519997</v>
      </c>
      <c r="E110" s="102"/>
      <c r="F110" s="28">
        <f>((D110-B110)/B110)</f>
        <v>1.0223681433108834E-3</v>
      </c>
      <c r="G110" s="28"/>
      <c r="H110" s="77">
        <f>SUM(H106:H109)</f>
        <v>49810192200.18</v>
      </c>
      <c r="I110" s="102"/>
      <c r="J110" s="28">
        <f>((H110-D110)/D110)</f>
        <v>-2.0108093323954613E-4</v>
      </c>
      <c r="K110" s="28"/>
      <c r="L110" s="77">
        <f>SUM(L106:L109)</f>
        <v>49846110899.57</v>
      </c>
      <c r="M110" s="102"/>
      <c r="N110" s="28">
        <f>((L110-H110)/H110)</f>
        <v>7.2111143931441381E-4</v>
      </c>
      <c r="O110" s="28"/>
      <c r="P110" s="77">
        <f>SUM(P106:P109)</f>
        <v>49865481093.529999</v>
      </c>
      <c r="Q110" s="102"/>
      <c r="R110" s="28">
        <f>((P110-L110)/L110)</f>
        <v>3.8859990499612242E-4</v>
      </c>
      <c r="S110" s="28"/>
      <c r="T110" s="77">
        <f>SUM(T106:T109)</f>
        <v>50141442905.93</v>
      </c>
      <c r="U110" s="102"/>
      <c r="V110" s="28">
        <f>((T110-P110)/P110)</f>
        <v>5.5341251372346091E-3</v>
      </c>
      <c r="W110" s="28"/>
      <c r="X110" s="77">
        <f>SUM(X106:X109)</f>
        <v>50114329840.059998</v>
      </c>
      <c r="Y110" s="102"/>
      <c r="Z110" s="28">
        <f>((X110-T110)/T110)</f>
        <v>-5.4073166424168078E-4</v>
      </c>
      <c r="AA110" s="28"/>
      <c r="AB110" s="77">
        <f>SUM(AB106:AB109)</f>
        <v>50537732107.809998</v>
      </c>
      <c r="AC110" s="102"/>
      <c r="AD110" s="28">
        <f>((AB110-X110)/X110)</f>
        <v>8.4487265239561096E-3</v>
      </c>
      <c r="AE110" s="28"/>
      <c r="AF110" s="77">
        <f>SUM(AF106:AF109)</f>
        <v>50587187904.150002</v>
      </c>
      <c r="AG110" s="102"/>
      <c r="AH110" s="28">
        <f>((AF110-AB110)/AB110)</f>
        <v>9.7859152513021385E-4</v>
      </c>
      <c r="AI110" s="28"/>
      <c r="AJ110" s="29">
        <f t="shared" si="54"/>
        <v>2.0439637595576405E-3</v>
      </c>
      <c r="AK110" s="29"/>
      <c r="AL110" s="30">
        <f t="shared" si="56"/>
        <v>1.5394913192354623E-2</v>
      </c>
      <c r="AM110" s="30"/>
      <c r="AN110" s="31">
        <f t="shared" si="58"/>
        <v>3.1980335915796805E-3</v>
      </c>
      <c r="AO110" s="89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2" t="s">
        <v>261</v>
      </c>
      <c r="B111" s="102"/>
      <c r="C111" s="102"/>
      <c r="D111" s="102"/>
      <c r="E111" s="102"/>
      <c r="F111" s="28"/>
      <c r="G111" s="28"/>
      <c r="H111" s="102"/>
      <c r="I111" s="102"/>
      <c r="J111" s="28"/>
      <c r="K111" s="28"/>
      <c r="L111" s="102"/>
      <c r="M111" s="102"/>
      <c r="N111" s="28"/>
      <c r="O111" s="28"/>
      <c r="P111" s="102"/>
      <c r="Q111" s="102"/>
      <c r="R111" s="28"/>
      <c r="S111" s="28"/>
      <c r="T111" s="102"/>
      <c r="U111" s="102"/>
      <c r="V111" s="28"/>
      <c r="W111" s="28"/>
      <c r="X111" s="102"/>
      <c r="Y111" s="102"/>
      <c r="Z111" s="28"/>
      <c r="AA111" s="28"/>
      <c r="AB111" s="102"/>
      <c r="AC111" s="102"/>
      <c r="AD111" s="28"/>
      <c r="AE111" s="28"/>
      <c r="AF111" s="102"/>
      <c r="AG111" s="102"/>
      <c r="AH111" s="28"/>
      <c r="AI111" s="28"/>
      <c r="AJ111" s="29"/>
      <c r="AK111" s="29"/>
      <c r="AL111" s="30"/>
      <c r="AM111" s="30"/>
      <c r="AN111" s="31"/>
      <c r="AO111" s="89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3" customFormat="1">
      <c r="A112" s="238" t="s">
        <v>27</v>
      </c>
      <c r="B112" s="82">
        <v>1643156264.1800001</v>
      </c>
      <c r="C112" s="73">
        <v>3468.04</v>
      </c>
      <c r="D112" s="82">
        <v>1676252396.3699999</v>
      </c>
      <c r="E112" s="73">
        <v>3547.19</v>
      </c>
      <c r="F112" s="28">
        <f t="shared" ref="F112:F133" si="104">((D112-B112)/B112)</f>
        <v>2.014180447196609E-2</v>
      </c>
      <c r="G112" s="28">
        <f t="shared" ref="G112:G133" si="105">((E112-C112)/C112)</f>
        <v>2.2822689473016484E-2</v>
      </c>
      <c r="H112" s="82">
        <v>1688075294.53</v>
      </c>
      <c r="I112" s="73">
        <v>3547.19</v>
      </c>
      <c r="J112" s="28">
        <f t="shared" ref="J112:J133" si="106">((H112-D112)/D112)</f>
        <v>7.0531730099853132E-3</v>
      </c>
      <c r="K112" s="28">
        <f t="shared" ref="K112:K133" si="107">((I112-E112)/E112)</f>
        <v>0</v>
      </c>
      <c r="L112" s="82">
        <v>1693447221.5</v>
      </c>
      <c r="M112" s="73">
        <v>3557.03</v>
      </c>
      <c r="N112" s="28">
        <f t="shared" ref="N112:N133" si="108">((L112-H112)/H112)</f>
        <v>3.1822792427607322E-3</v>
      </c>
      <c r="O112" s="28">
        <f t="shared" ref="O112:O133" si="109">((M112-I112)/I112)</f>
        <v>2.7740267648477092E-3</v>
      </c>
      <c r="P112" s="82">
        <v>1694191040.0799999</v>
      </c>
      <c r="Q112" s="73">
        <v>3566.96</v>
      </c>
      <c r="R112" s="28">
        <f t="shared" ref="R112:R133" si="110">((P112-L112)/L112)</f>
        <v>4.3923339951573666E-4</v>
      </c>
      <c r="S112" s="28">
        <f t="shared" ref="S112:S133" si="111">((Q112-M112)/M112)</f>
        <v>2.7916548356353012E-3</v>
      </c>
      <c r="T112" s="82">
        <v>1689412863.95</v>
      </c>
      <c r="U112" s="73">
        <v>3561.41</v>
      </c>
      <c r="V112" s="28">
        <f t="shared" ref="V112:V133" si="112">((T112-P112)/P112)</f>
        <v>-2.8203290047940817E-3</v>
      </c>
      <c r="W112" s="28">
        <f t="shared" ref="W112:W133" si="113">((U112-Q112)/Q112)</f>
        <v>-1.555946800637008E-3</v>
      </c>
      <c r="X112" s="82">
        <v>1709067193.6900001</v>
      </c>
      <c r="Y112" s="73">
        <v>3608.13</v>
      </c>
      <c r="Z112" s="28">
        <f t="shared" ref="Z112:Z133" si="114">((X112-T112)/T112)</f>
        <v>1.1633822708113166E-2</v>
      </c>
      <c r="AA112" s="28">
        <f t="shared" ref="AA112:AA133" si="115">((Y112-U112)/U112)</f>
        <v>1.3118399734936515E-2</v>
      </c>
      <c r="AB112" s="82">
        <v>1699779059.4100001</v>
      </c>
      <c r="AC112" s="73">
        <v>3593.49</v>
      </c>
      <c r="AD112" s="28">
        <f t="shared" ref="AD112:AD133" si="116">((AB112-X112)/X112)</f>
        <v>-5.4346220641835708E-3</v>
      </c>
      <c r="AE112" s="28">
        <f t="shared" ref="AE112:AE133" si="117">((AC112-Y112)/Y112)</f>
        <v>-4.0575034713273431E-3</v>
      </c>
      <c r="AF112" s="82">
        <v>1705085639.9100001</v>
      </c>
      <c r="AG112" s="73">
        <v>3620.29</v>
      </c>
      <c r="AH112" s="28">
        <f t="shared" ref="AH112:AH133" si="118">((AF112-AB112)/AB112)</f>
        <v>3.1219236821530996E-3</v>
      </c>
      <c r="AI112" s="28">
        <f t="shared" ref="AI112:AI133" si="119">((AG112-AC112)/AC112)</f>
        <v>7.4579308694333879E-3</v>
      </c>
      <c r="AJ112" s="29">
        <f t="shared" si="54"/>
        <v>4.6646606806895604E-3</v>
      </c>
      <c r="AK112" s="29">
        <f t="shared" si="55"/>
        <v>5.4189064257381308E-3</v>
      </c>
      <c r="AL112" s="30">
        <f t="shared" si="56"/>
        <v>1.7201015552574236E-2</v>
      </c>
      <c r="AM112" s="30">
        <f t="shared" si="57"/>
        <v>2.060786143398011E-2</v>
      </c>
      <c r="AN112" s="31">
        <f t="shared" si="58"/>
        <v>8.2311993648111863E-3</v>
      </c>
      <c r="AO112" s="89">
        <f t="shared" si="59"/>
        <v>8.8482830498592263E-3</v>
      </c>
      <c r="AP112" s="35"/>
      <c r="AQ112" s="33"/>
      <c r="AR112" s="37"/>
      <c r="AS112" s="34"/>
      <c r="AT112" s="34"/>
    </row>
    <row r="113" spans="1:46" s="119" customFormat="1">
      <c r="A113" s="238" t="s">
        <v>233</v>
      </c>
      <c r="B113" s="82">
        <v>192481365.75999999</v>
      </c>
      <c r="C113" s="73">
        <v>142.94</v>
      </c>
      <c r="D113" s="82">
        <v>197020274.94999999</v>
      </c>
      <c r="E113" s="73">
        <v>147.56</v>
      </c>
      <c r="F113" s="28">
        <f t="shared" si="104"/>
        <v>2.3581031712230499E-2</v>
      </c>
      <c r="G113" s="28">
        <f t="shared" si="105"/>
        <v>3.2321253672869768E-2</v>
      </c>
      <c r="H113" s="82">
        <v>198616232.78999999</v>
      </c>
      <c r="I113" s="73">
        <v>148.19</v>
      </c>
      <c r="J113" s="28">
        <f t="shared" si="106"/>
        <v>8.1004751435101163E-3</v>
      </c>
      <c r="K113" s="28">
        <f t="shared" si="107"/>
        <v>4.2694497153699879E-3</v>
      </c>
      <c r="L113" s="82">
        <v>199150535.09999999</v>
      </c>
      <c r="M113" s="73">
        <v>147.58000000000001</v>
      </c>
      <c r="N113" s="28">
        <f t="shared" si="108"/>
        <v>2.6901240774460187E-3</v>
      </c>
      <c r="O113" s="28">
        <f t="shared" si="109"/>
        <v>-4.1163371347593307E-3</v>
      </c>
      <c r="P113" s="82">
        <v>198616232.78999999</v>
      </c>
      <c r="Q113" s="73">
        <v>148.03</v>
      </c>
      <c r="R113" s="28">
        <f t="shared" si="110"/>
        <v>-2.6829067254663E-3</v>
      </c>
      <c r="S113" s="28">
        <f t="shared" si="111"/>
        <v>3.0491936576771145E-3</v>
      </c>
      <c r="T113" s="82">
        <v>197764402.09</v>
      </c>
      <c r="U113" s="73">
        <v>147.12</v>
      </c>
      <c r="V113" s="28">
        <f t="shared" si="112"/>
        <v>-4.2888271921894816E-3</v>
      </c>
      <c r="W113" s="28">
        <f t="shared" si="113"/>
        <v>-6.1474025535364222E-3</v>
      </c>
      <c r="X113" s="82">
        <v>195059487.65000001</v>
      </c>
      <c r="Y113" s="73">
        <v>147.94</v>
      </c>
      <c r="Z113" s="28">
        <f t="shared" si="114"/>
        <v>-1.367745869031084E-2</v>
      </c>
      <c r="AA113" s="28">
        <f t="shared" si="115"/>
        <v>5.573681348558953E-3</v>
      </c>
      <c r="AB113" s="82">
        <v>193204654.22999999</v>
      </c>
      <c r="AC113" s="73">
        <v>147.12</v>
      </c>
      <c r="AD113" s="28">
        <f t="shared" si="116"/>
        <v>-9.5090653746009498E-3</v>
      </c>
      <c r="AE113" s="28">
        <f t="shared" si="117"/>
        <v>-5.5427876166012791E-3</v>
      </c>
      <c r="AF113" s="82">
        <v>189880367.28999999</v>
      </c>
      <c r="AG113" s="73">
        <v>145.69</v>
      </c>
      <c r="AH113" s="28">
        <f t="shared" si="118"/>
        <v>-1.7206039643551281E-2</v>
      </c>
      <c r="AI113" s="28">
        <f t="shared" si="119"/>
        <v>-9.7199564980968382E-3</v>
      </c>
      <c r="AJ113" s="29">
        <f t="shared" si="54"/>
        <v>-1.6240833366165271E-3</v>
      </c>
      <c r="AK113" s="29">
        <f t="shared" si="55"/>
        <v>2.4608868239352445E-3</v>
      </c>
      <c r="AL113" s="30">
        <f t="shared" si="56"/>
        <v>-3.6239456379867349E-2</v>
      </c>
      <c r="AM113" s="30">
        <f t="shared" si="57"/>
        <v>-1.2672811059907864E-2</v>
      </c>
      <c r="AN113" s="31">
        <f t="shared" si="58"/>
        <v>1.3130952398070562E-2</v>
      </c>
      <c r="AO113" s="89">
        <f t="shared" si="59"/>
        <v>1.3281255708508279E-2</v>
      </c>
      <c r="AP113" s="35"/>
      <c r="AQ113" s="33"/>
      <c r="AR113" s="37"/>
      <c r="AS113" s="34"/>
      <c r="AT113" s="34"/>
    </row>
    <row r="114" spans="1:46" s="130" customFormat="1">
      <c r="A114" s="238" t="s">
        <v>83</v>
      </c>
      <c r="B114" s="73">
        <v>919206456.37</v>
      </c>
      <c r="C114" s="73">
        <v>1.4021999999999999</v>
      </c>
      <c r="D114" s="73">
        <v>934077577.48000002</v>
      </c>
      <c r="E114" s="73">
        <v>1.4249000000000001</v>
      </c>
      <c r="F114" s="28">
        <f t="shared" si="104"/>
        <v>1.6178216555100079E-2</v>
      </c>
      <c r="G114" s="28">
        <f t="shared" si="105"/>
        <v>1.6188846098987426E-2</v>
      </c>
      <c r="H114" s="73">
        <v>934077577.48000002</v>
      </c>
      <c r="I114" s="73">
        <v>1.4295</v>
      </c>
      <c r="J114" s="28">
        <f t="shared" si="106"/>
        <v>0</v>
      </c>
      <c r="K114" s="28">
        <f t="shared" si="107"/>
        <v>3.228296722576979E-3</v>
      </c>
      <c r="L114" s="73">
        <v>938944903.85000002</v>
      </c>
      <c r="M114" s="73">
        <v>1.4322999999999999</v>
      </c>
      <c r="N114" s="28">
        <f t="shared" si="108"/>
        <v>5.2108373943964212E-3</v>
      </c>
      <c r="O114" s="28">
        <f t="shared" si="109"/>
        <v>1.9587268275620242E-3</v>
      </c>
      <c r="P114" s="73">
        <v>939053341.99000001</v>
      </c>
      <c r="Q114" s="73">
        <v>1.4326000000000001</v>
      </c>
      <c r="R114" s="28">
        <f t="shared" si="110"/>
        <v>1.1548935358757653E-4</v>
      </c>
      <c r="S114" s="28">
        <f t="shared" si="111"/>
        <v>2.0945332681713958E-4</v>
      </c>
      <c r="T114" s="73">
        <v>934844190.11000001</v>
      </c>
      <c r="U114" s="73">
        <v>1.4326000000000001</v>
      </c>
      <c r="V114" s="28">
        <f t="shared" si="112"/>
        <v>-4.4823352325014335E-3</v>
      </c>
      <c r="W114" s="28">
        <f t="shared" si="113"/>
        <v>0</v>
      </c>
      <c r="X114" s="73">
        <v>956903887.98000002</v>
      </c>
      <c r="Y114" s="73">
        <v>1.4599</v>
      </c>
      <c r="Z114" s="28">
        <f t="shared" si="114"/>
        <v>2.3597192027694277E-2</v>
      </c>
      <c r="AA114" s="28">
        <f t="shared" si="115"/>
        <v>1.905626134301262E-2</v>
      </c>
      <c r="AB114" s="73">
        <v>959906075.61000001</v>
      </c>
      <c r="AC114" s="73">
        <v>1.4643999999999999</v>
      </c>
      <c r="AD114" s="28">
        <f t="shared" si="116"/>
        <v>3.1373972534875345E-3</v>
      </c>
      <c r="AE114" s="28">
        <f t="shared" si="117"/>
        <v>3.0824029043084789E-3</v>
      </c>
      <c r="AF114" s="73">
        <v>949539618.65999997</v>
      </c>
      <c r="AG114" s="73">
        <v>1.4484999999999999</v>
      </c>
      <c r="AH114" s="28">
        <f t="shared" si="118"/>
        <v>-1.0799449251753494E-2</v>
      </c>
      <c r="AI114" s="28">
        <f t="shared" si="119"/>
        <v>-1.0857689155968332E-2</v>
      </c>
      <c r="AJ114" s="29">
        <f t="shared" si="54"/>
        <v>4.1196685125013694E-3</v>
      </c>
      <c r="AK114" s="29">
        <f t="shared" si="55"/>
        <v>4.1082872584120422E-3</v>
      </c>
      <c r="AL114" s="30">
        <f t="shared" si="56"/>
        <v>1.6553273039391646E-2</v>
      </c>
      <c r="AM114" s="30">
        <f t="shared" si="57"/>
        <v>1.6562565794090704E-2</v>
      </c>
      <c r="AN114" s="31">
        <f t="shared" si="58"/>
        <v>1.1061630415978966E-2</v>
      </c>
      <c r="AO114" s="89">
        <f t="shared" si="59"/>
        <v>9.5010423750772916E-3</v>
      </c>
      <c r="AP114" s="35"/>
      <c r="AQ114" s="33"/>
      <c r="AR114" s="37"/>
      <c r="AS114" s="34"/>
      <c r="AT114" s="34"/>
    </row>
    <row r="115" spans="1:46">
      <c r="A115" s="238" t="s">
        <v>9</v>
      </c>
      <c r="B115" s="73">
        <v>4682820329.6499996</v>
      </c>
      <c r="C115" s="73">
        <v>479.779</v>
      </c>
      <c r="D115" s="73">
        <v>4759845746.6300001</v>
      </c>
      <c r="E115" s="73">
        <v>488.25009999999997</v>
      </c>
      <c r="F115" s="28">
        <f t="shared" si="104"/>
        <v>1.6448509991361868E-2</v>
      </c>
      <c r="G115" s="28">
        <f t="shared" si="105"/>
        <v>1.7656254233720064E-2</v>
      </c>
      <c r="H115" s="73">
        <v>4755186645.6800003</v>
      </c>
      <c r="I115" s="73">
        <v>488.71780000000001</v>
      </c>
      <c r="J115" s="28">
        <f t="shared" si="106"/>
        <v>-9.7883444086365227E-4</v>
      </c>
      <c r="K115" s="28">
        <f t="shared" si="107"/>
        <v>9.5791071010540749E-4</v>
      </c>
      <c r="L115" s="73">
        <v>4742170106.0900002</v>
      </c>
      <c r="M115" s="73">
        <v>488.55930000000001</v>
      </c>
      <c r="N115" s="28">
        <f t="shared" si="108"/>
        <v>-2.737335158405494E-3</v>
      </c>
      <c r="O115" s="28">
        <f t="shared" si="109"/>
        <v>-3.2431804202753334E-4</v>
      </c>
      <c r="P115" s="73">
        <v>4753099631.0900002</v>
      </c>
      <c r="Q115" s="73">
        <v>490.07319999999999</v>
      </c>
      <c r="R115" s="28">
        <f t="shared" si="110"/>
        <v>2.3047517814605723E-3</v>
      </c>
      <c r="S115" s="28">
        <f t="shared" si="111"/>
        <v>3.0987026549284362E-3</v>
      </c>
      <c r="T115" s="73">
        <v>4763975152.8500004</v>
      </c>
      <c r="U115" s="73">
        <v>491.03949999999998</v>
      </c>
      <c r="V115" s="28">
        <f t="shared" si="112"/>
        <v>2.2880904260587126E-3</v>
      </c>
      <c r="W115" s="28">
        <f t="shared" si="113"/>
        <v>1.9717462615788618E-3</v>
      </c>
      <c r="X115" s="73">
        <v>4823789177.5299997</v>
      </c>
      <c r="Y115" s="73">
        <v>497.95530000000002</v>
      </c>
      <c r="Z115" s="28">
        <f t="shared" si="114"/>
        <v>1.2555486282126433E-2</v>
      </c>
      <c r="AA115" s="28">
        <f t="shared" si="115"/>
        <v>1.4083999352394353E-2</v>
      </c>
      <c r="AB115" s="73">
        <v>4815599639.6499996</v>
      </c>
      <c r="AC115" s="73">
        <v>497.3723</v>
      </c>
      <c r="AD115" s="28">
        <f t="shared" si="116"/>
        <v>-1.6977395940411997E-3</v>
      </c>
      <c r="AE115" s="28">
        <f t="shared" si="117"/>
        <v>-1.1707878197099756E-3</v>
      </c>
      <c r="AF115" s="73">
        <v>4754990063.9700003</v>
      </c>
      <c r="AG115" s="73">
        <v>491.47620000000001</v>
      </c>
      <c r="AH115" s="28">
        <f t="shared" si="118"/>
        <v>-1.2586091082190647E-2</v>
      </c>
      <c r="AI115" s="28">
        <f t="shared" si="119"/>
        <v>-1.1854500140035924E-2</v>
      </c>
      <c r="AJ115" s="29">
        <f t="shared" si="54"/>
        <v>1.9496047756883241E-3</v>
      </c>
      <c r="AK115" s="29">
        <f t="shared" si="55"/>
        <v>3.0523759013692114E-3</v>
      </c>
      <c r="AL115" s="30">
        <f t="shared" si="56"/>
        <v>-1.020134457810466E-3</v>
      </c>
      <c r="AM115" s="30">
        <f t="shared" si="57"/>
        <v>6.6074743251461308E-3</v>
      </c>
      <c r="AN115" s="31">
        <f t="shared" si="58"/>
        <v>9.0874828679571862E-3</v>
      </c>
      <c r="AO115" s="89">
        <f t="shared" si="59"/>
        <v>9.1961078447930448E-3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38" t="s">
        <v>17</v>
      </c>
      <c r="B116" s="73">
        <v>2466206279.3800001</v>
      </c>
      <c r="C116" s="73">
        <v>13.316800000000001</v>
      </c>
      <c r="D116" s="73">
        <v>2489772650.9400001</v>
      </c>
      <c r="E116" s="73">
        <v>13.5189</v>
      </c>
      <c r="F116" s="28">
        <f t="shared" si="104"/>
        <v>9.5557179288037839E-3</v>
      </c>
      <c r="G116" s="28">
        <f t="shared" si="105"/>
        <v>1.5176318635107511E-2</v>
      </c>
      <c r="H116" s="73">
        <v>2488654262.9299998</v>
      </c>
      <c r="I116" s="73">
        <v>13.5547</v>
      </c>
      <c r="J116" s="28">
        <f t="shared" si="106"/>
        <v>-4.4919282472557787E-4</v>
      </c>
      <c r="K116" s="28">
        <f t="shared" si="107"/>
        <v>2.6481444496223843E-3</v>
      </c>
      <c r="L116" s="73">
        <v>2491953776.4099998</v>
      </c>
      <c r="M116" s="73">
        <v>13.536799999999999</v>
      </c>
      <c r="N116" s="28">
        <f t="shared" si="108"/>
        <v>1.3258223647809398E-3</v>
      </c>
      <c r="O116" s="28">
        <f t="shared" si="109"/>
        <v>-1.3205751510546831E-3</v>
      </c>
      <c r="P116" s="73">
        <v>2488877242.1999998</v>
      </c>
      <c r="Q116" s="73">
        <v>13.5221</v>
      </c>
      <c r="R116" s="28">
        <f t="shared" si="110"/>
        <v>-1.2345871898282986E-3</v>
      </c>
      <c r="S116" s="28">
        <f t="shared" si="111"/>
        <v>-1.0859287276165335E-3</v>
      </c>
      <c r="T116" s="73">
        <v>2477957988.46</v>
      </c>
      <c r="U116" s="73">
        <v>13.4826</v>
      </c>
      <c r="V116" s="28">
        <f t="shared" si="112"/>
        <v>-4.3872206932744845E-3</v>
      </c>
      <c r="W116" s="28">
        <f t="shared" si="113"/>
        <v>-2.9211439051626828E-3</v>
      </c>
      <c r="X116" s="73">
        <v>2510349045.0100002</v>
      </c>
      <c r="Y116" s="73">
        <v>13.6028</v>
      </c>
      <c r="Z116" s="28">
        <f t="shared" si="114"/>
        <v>1.3071673006906209E-2</v>
      </c>
      <c r="AA116" s="28">
        <f t="shared" si="115"/>
        <v>8.9151943987065205E-3</v>
      </c>
      <c r="AB116" s="73">
        <v>2509588047.5999999</v>
      </c>
      <c r="AC116" s="73">
        <v>13.6351</v>
      </c>
      <c r="AD116" s="28">
        <f t="shared" si="116"/>
        <v>-3.031440633775662E-4</v>
      </c>
      <c r="AE116" s="28">
        <f t="shared" si="117"/>
        <v>2.3745111300614084E-3</v>
      </c>
      <c r="AF116" s="73">
        <v>2502427590.5</v>
      </c>
      <c r="AG116" s="73">
        <v>13.5991</v>
      </c>
      <c r="AH116" s="28">
        <f t="shared" si="118"/>
        <v>-2.8532400394748777E-3</v>
      </c>
      <c r="AI116" s="28">
        <f t="shared" si="119"/>
        <v>-2.6402446626720443E-3</v>
      </c>
      <c r="AJ116" s="29">
        <f t="shared" si="54"/>
        <v>1.8407285612262662E-3</v>
      </c>
      <c r="AK116" s="29">
        <f t="shared" si="55"/>
        <v>2.6432845208739851E-3</v>
      </c>
      <c r="AL116" s="30">
        <f t="shared" si="56"/>
        <v>5.0827691256156021E-3</v>
      </c>
      <c r="AM116" s="30">
        <f t="shared" si="57"/>
        <v>5.9324353312769232E-3</v>
      </c>
      <c r="AN116" s="31">
        <f t="shared" si="58"/>
        <v>6.1648600073200069E-3</v>
      </c>
      <c r="AO116" s="89">
        <f t="shared" si="59"/>
        <v>6.3805935647761316E-3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39" t="s">
        <v>140</v>
      </c>
      <c r="B117" s="73">
        <v>4172534301</v>
      </c>
      <c r="C117" s="73">
        <v>178.34</v>
      </c>
      <c r="D117" s="73">
        <v>4251932306.1799998</v>
      </c>
      <c r="E117" s="73">
        <v>181.82</v>
      </c>
      <c r="F117" s="28">
        <f t="shared" si="104"/>
        <v>1.9028724380041911E-2</v>
      </c>
      <c r="G117" s="28">
        <f t="shared" si="105"/>
        <v>1.9513289222832735E-2</v>
      </c>
      <c r="H117" s="73">
        <v>4287255581.98</v>
      </c>
      <c r="I117" s="73">
        <v>183.39</v>
      </c>
      <c r="J117" s="28">
        <f t="shared" si="106"/>
        <v>8.307581884278669E-3</v>
      </c>
      <c r="K117" s="28">
        <f t="shared" si="107"/>
        <v>8.6349136508634544E-3</v>
      </c>
      <c r="L117" s="73">
        <v>4291321214.4099998</v>
      </c>
      <c r="M117" s="73">
        <v>183.55</v>
      </c>
      <c r="N117" s="28">
        <f t="shared" si="108"/>
        <v>9.4830652202968998E-4</v>
      </c>
      <c r="O117" s="28">
        <f t="shared" si="109"/>
        <v>8.7245760401344146E-4</v>
      </c>
      <c r="P117" s="73">
        <v>4310434963.6099997</v>
      </c>
      <c r="Q117" s="73">
        <v>184.37</v>
      </c>
      <c r="R117" s="28">
        <f t="shared" si="110"/>
        <v>4.4540476568887414E-3</v>
      </c>
      <c r="S117" s="28">
        <f t="shared" si="111"/>
        <v>4.4674475619721774E-3</v>
      </c>
      <c r="T117" s="73">
        <v>4310434963.6099997</v>
      </c>
      <c r="U117" s="73">
        <v>184.83</v>
      </c>
      <c r="V117" s="28">
        <f t="shared" si="112"/>
        <v>0</v>
      </c>
      <c r="W117" s="28">
        <f t="shared" si="113"/>
        <v>2.4949829147909528E-3</v>
      </c>
      <c r="X117" s="73">
        <v>4310434963.6099997</v>
      </c>
      <c r="Y117" s="73">
        <v>187.39</v>
      </c>
      <c r="Z117" s="28">
        <f t="shared" si="114"/>
        <v>0</v>
      </c>
      <c r="AA117" s="28">
        <f t="shared" si="115"/>
        <v>1.3850565384407151E-2</v>
      </c>
      <c r="AB117" s="73">
        <v>4310434963.6099997</v>
      </c>
      <c r="AC117" s="73">
        <v>187.89</v>
      </c>
      <c r="AD117" s="28">
        <f t="shared" si="116"/>
        <v>0</v>
      </c>
      <c r="AE117" s="28">
        <f t="shared" si="117"/>
        <v>2.6682320294572816E-3</v>
      </c>
      <c r="AF117" s="73">
        <v>4310434963.6099997</v>
      </c>
      <c r="AG117" s="73">
        <v>187.3</v>
      </c>
      <c r="AH117" s="28">
        <f t="shared" si="118"/>
        <v>0</v>
      </c>
      <c r="AI117" s="28">
        <f t="shared" si="119"/>
        <v>-3.1401351854807337E-3</v>
      </c>
      <c r="AJ117" s="29">
        <f t="shared" si="54"/>
        <v>4.0923325554048763E-3</v>
      </c>
      <c r="AK117" s="29">
        <f t="shared" si="55"/>
        <v>6.1702191478570576E-3</v>
      </c>
      <c r="AL117" s="30">
        <f t="shared" si="56"/>
        <v>1.3759075454933453E-2</v>
      </c>
      <c r="AM117" s="30">
        <f t="shared" si="57"/>
        <v>3.0139698603014072E-2</v>
      </c>
      <c r="AN117" s="31">
        <f t="shared" si="58"/>
        <v>6.7386794820535221E-3</v>
      </c>
      <c r="AO117" s="89">
        <f t="shared" si="59"/>
        <v>7.4308203521343402E-3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38" t="s">
        <v>138</v>
      </c>
      <c r="B118" s="73">
        <v>4744998719.5500002</v>
      </c>
      <c r="C118" s="73">
        <v>174.3451</v>
      </c>
      <c r="D118" s="73">
        <v>4858663020.0500002</v>
      </c>
      <c r="E118" s="73">
        <v>178.5429</v>
      </c>
      <c r="F118" s="28">
        <f t="shared" si="104"/>
        <v>2.3954548192329027E-2</v>
      </c>
      <c r="G118" s="28">
        <f t="shared" si="105"/>
        <v>2.4077533581385431E-2</v>
      </c>
      <c r="H118" s="73">
        <v>4888574197.5200005</v>
      </c>
      <c r="I118" s="73">
        <v>179.6421</v>
      </c>
      <c r="J118" s="28">
        <f t="shared" si="106"/>
        <v>6.1562568440262921E-3</v>
      </c>
      <c r="K118" s="28">
        <f t="shared" si="107"/>
        <v>6.156503563009205E-3</v>
      </c>
      <c r="L118" s="73">
        <v>4877192160.1899996</v>
      </c>
      <c r="M118" s="73">
        <v>179.26259999999999</v>
      </c>
      <c r="N118" s="28">
        <f t="shared" si="108"/>
        <v>-2.3282938685424974E-3</v>
      </c>
      <c r="O118" s="28">
        <f t="shared" si="109"/>
        <v>-2.1125337546154675E-3</v>
      </c>
      <c r="P118" s="73">
        <v>4902546871.5900002</v>
      </c>
      <c r="Q118" s="73">
        <v>180.2013</v>
      </c>
      <c r="R118" s="28">
        <f t="shared" si="110"/>
        <v>5.1986287534368618E-3</v>
      </c>
      <c r="S118" s="28">
        <f t="shared" si="111"/>
        <v>5.236451998353318E-3</v>
      </c>
      <c r="T118" s="73">
        <v>4948401770.7799997</v>
      </c>
      <c r="U118" s="73">
        <v>181.89619999999999</v>
      </c>
      <c r="V118" s="28">
        <f t="shared" si="112"/>
        <v>9.3532811395901777E-3</v>
      </c>
      <c r="W118" s="28">
        <f t="shared" si="113"/>
        <v>9.4055925234723045E-3</v>
      </c>
      <c r="X118" s="73">
        <v>5043638979.2700005</v>
      </c>
      <c r="Y118" s="73">
        <v>185.36590000000001</v>
      </c>
      <c r="Z118" s="28">
        <f t="shared" si="114"/>
        <v>1.92460541608344E-2</v>
      </c>
      <c r="AA118" s="28">
        <f t="shared" si="115"/>
        <v>1.9075164846764348E-2</v>
      </c>
      <c r="AB118" s="73">
        <v>5039673291.7200003</v>
      </c>
      <c r="AC118" s="73">
        <v>185.22569999999999</v>
      </c>
      <c r="AD118" s="28">
        <f t="shared" si="116"/>
        <v>-7.8627506177576789E-4</v>
      </c>
      <c r="AE118" s="28">
        <f t="shared" si="117"/>
        <v>-7.5634191617779433E-4</v>
      </c>
      <c r="AF118" s="73">
        <v>5057286359.0500002</v>
      </c>
      <c r="AG118" s="73">
        <v>185.8621</v>
      </c>
      <c r="AH118" s="28">
        <f t="shared" si="118"/>
        <v>3.4948827653049556E-3</v>
      </c>
      <c r="AI118" s="28">
        <f t="shared" si="119"/>
        <v>3.4358083138571428E-3</v>
      </c>
      <c r="AJ118" s="29">
        <f t="shared" si="54"/>
        <v>8.0361353656504299E-3</v>
      </c>
      <c r="AK118" s="29">
        <f t="shared" si="55"/>
        <v>8.0647723945060611E-3</v>
      </c>
      <c r="AL118" s="30">
        <f t="shared" si="56"/>
        <v>4.0880245898995478E-2</v>
      </c>
      <c r="AM118" s="30">
        <f t="shared" si="57"/>
        <v>4.0994069212497361E-2</v>
      </c>
      <c r="AN118" s="31">
        <f t="shared" si="58"/>
        <v>9.2447490935287716E-3</v>
      </c>
      <c r="AO118" s="89">
        <f t="shared" si="59"/>
        <v>9.2109629882052586E-3</v>
      </c>
      <c r="AP118" s="35"/>
      <c r="AQ118" s="429" t="s">
        <v>93</v>
      </c>
      <c r="AR118" s="429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38" t="s">
        <v>11</v>
      </c>
      <c r="B119" s="73">
        <v>2169363113.46</v>
      </c>
      <c r="C119" s="73">
        <v>3963.11</v>
      </c>
      <c r="D119" s="73">
        <v>2161612390.6500001</v>
      </c>
      <c r="E119" s="73">
        <v>4001.2</v>
      </c>
      <c r="F119" s="28">
        <f t="shared" si="104"/>
        <v>-3.5728102694795151E-3</v>
      </c>
      <c r="G119" s="28">
        <f t="shared" si="105"/>
        <v>9.6111387269088387E-3</v>
      </c>
      <c r="H119" s="73">
        <v>2213201296.9499998</v>
      </c>
      <c r="I119" s="73">
        <v>4043.72</v>
      </c>
      <c r="J119" s="28">
        <f t="shared" si="106"/>
        <v>2.3865937539563627E-2</v>
      </c>
      <c r="K119" s="28">
        <f t="shared" si="107"/>
        <v>1.0626811956413072E-2</v>
      </c>
      <c r="L119" s="73">
        <v>2227301781.7800002</v>
      </c>
      <c r="M119" s="73">
        <v>4065.36</v>
      </c>
      <c r="N119" s="28">
        <f t="shared" si="108"/>
        <v>6.3710810442015372E-3</v>
      </c>
      <c r="O119" s="28">
        <f t="shared" si="109"/>
        <v>5.3515080173702255E-3</v>
      </c>
      <c r="P119" s="73">
        <v>2229061451.0700002</v>
      </c>
      <c r="Q119" s="73">
        <v>4070.16</v>
      </c>
      <c r="R119" s="28">
        <f t="shared" si="110"/>
        <v>7.9004529354512578E-4</v>
      </c>
      <c r="S119" s="28">
        <f t="shared" si="111"/>
        <v>1.1807072436388726E-3</v>
      </c>
      <c r="T119" s="73">
        <v>2211322762.5599999</v>
      </c>
      <c r="U119" s="73">
        <v>4037.77</v>
      </c>
      <c r="V119" s="28">
        <f t="shared" si="112"/>
        <v>-7.957918119074401E-3</v>
      </c>
      <c r="W119" s="28">
        <f t="shared" si="113"/>
        <v>-7.9579181162410997E-3</v>
      </c>
      <c r="X119" s="73">
        <v>2234834224.0999999</v>
      </c>
      <c r="Y119" s="73">
        <v>4080.24</v>
      </c>
      <c r="Z119" s="28">
        <f t="shared" si="114"/>
        <v>1.0632306571466419E-2</v>
      </c>
      <c r="AA119" s="28">
        <f t="shared" si="115"/>
        <v>1.0518182065843226E-2</v>
      </c>
      <c r="AB119" s="73">
        <v>2232266150.9499998</v>
      </c>
      <c r="AC119" s="73">
        <v>4090.79</v>
      </c>
      <c r="AD119" s="28">
        <f t="shared" si="116"/>
        <v>-1.149111250537742E-3</v>
      </c>
      <c r="AE119" s="28">
        <f t="shared" si="117"/>
        <v>2.5856322177127281E-3</v>
      </c>
      <c r="AF119" s="73">
        <v>2217216270.5</v>
      </c>
      <c r="AG119" s="73">
        <v>4063.21</v>
      </c>
      <c r="AH119" s="28">
        <f t="shared" si="118"/>
        <v>-6.7419740444457912E-3</v>
      </c>
      <c r="AI119" s="28">
        <f t="shared" si="119"/>
        <v>-6.7419740441332669E-3</v>
      </c>
      <c r="AJ119" s="29">
        <f t="shared" si="54"/>
        <v>2.779694595654907E-3</v>
      </c>
      <c r="AK119" s="29">
        <f t="shared" si="55"/>
        <v>3.1467610084390742E-3</v>
      </c>
      <c r="AL119" s="30">
        <f t="shared" si="56"/>
        <v>2.5723335085657856E-2</v>
      </c>
      <c r="AM119" s="30">
        <f t="shared" si="57"/>
        <v>1.5497850644806613E-2</v>
      </c>
      <c r="AN119" s="31">
        <f t="shared" si="58"/>
        <v>1.0589066134747648E-2</v>
      </c>
      <c r="AO119" s="89">
        <f t="shared" si="59"/>
        <v>7.3893679565229294E-3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38" t="s">
        <v>174</v>
      </c>
      <c r="B120" s="73">
        <v>2008485384.88151</v>
      </c>
      <c r="C120" s="73">
        <v>1.24</v>
      </c>
      <c r="D120" s="73">
        <v>2020580484.9102287</v>
      </c>
      <c r="E120" s="73">
        <v>1.2364269199730678</v>
      </c>
      <c r="F120" s="28">
        <f t="shared" si="104"/>
        <v>6.0220005182822162E-3</v>
      </c>
      <c r="G120" s="28">
        <f t="shared" si="105"/>
        <v>-2.8815161507518066E-3</v>
      </c>
      <c r="H120" s="73">
        <v>1895228987.6809001</v>
      </c>
      <c r="I120" s="73">
        <v>1.2715000000000001</v>
      </c>
      <c r="J120" s="28">
        <f t="shared" si="106"/>
        <v>-6.2037369045904553E-2</v>
      </c>
      <c r="K120" s="28">
        <f t="shared" si="107"/>
        <v>2.8366480428698767E-2</v>
      </c>
      <c r="L120" s="73">
        <v>1913662111.3972945</v>
      </c>
      <c r="M120" s="73">
        <v>1.2838000000000001</v>
      </c>
      <c r="N120" s="28">
        <f t="shared" si="108"/>
        <v>9.7260667899292455E-3</v>
      </c>
      <c r="O120" s="28">
        <f t="shared" si="109"/>
        <v>9.6736138419189748E-3</v>
      </c>
      <c r="P120" s="73">
        <v>1915361081.3643999</v>
      </c>
      <c r="Q120" s="73">
        <v>1.2850999999999999</v>
      </c>
      <c r="R120" s="28">
        <f t="shared" si="110"/>
        <v>8.8781084026628683E-4</v>
      </c>
      <c r="S120" s="28">
        <f t="shared" si="111"/>
        <v>1.0126187879730929E-3</v>
      </c>
      <c r="T120" s="73">
        <v>1901516005.3171585</v>
      </c>
      <c r="U120" s="73">
        <v>1.2760872315951022</v>
      </c>
      <c r="V120" s="28">
        <f t="shared" si="112"/>
        <v>-7.2284417710831656E-3</v>
      </c>
      <c r="W120" s="28">
        <f t="shared" si="113"/>
        <v>-7.0132817717669686E-3</v>
      </c>
      <c r="X120" s="73">
        <v>1896524742.0178165</v>
      </c>
      <c r="Y120" s="73">
        <v>1.2738187561860792</v>
      </c>
      <c r="Z120" s="28">
        <f t="shared" si="114"/>
        <v>-2.6248862935599705E-3</v>
      </c>
      <c r="AA120" s="28">
        <f t="shared" si="115"/>
        <v>-1.7776805165485372E-3</v>
      </c>
      <c r="AB120" s="73">
        <v>1894097771.9100001</v>
      </c>
      <c r="AC120" s="73">
        <v>1.2525999999999999</v>
      </c>
      <c r="AD120" s="28">
        <f t="shared" si="116"/>
        <v>-1.2796933538732911E-3</v>
      </c>
      <c r="AE120" s="28">
        <f t="shared" si="117"/>
        <v>-1.6657594405039233E-2</v>
      </c>
      <c r="AF120" s="73">
        <v>1920698146.0999999</v>
      </c>
      <c r="AG120" s="73">
        <v>1.2841</v>
      </c>
      <c r="AH120" s="28">
        <f t="shared" si="118"/>
        <v>1.4043823177710682E-2</v>
      </c>
      <c r="AI120" s="28">
        <f t="shared" si="119"/>
        <v>2.5147692798978192E-2</v>
      </c>
      <c r="AJ120" s="29">
        <f t="shared" si="54"/>
        <v>-5.3113361422790677E-3</v>
      </c>
      <c r="AK120" s="29">
        <f t="shared" si="55"/>
        <v>4.4837916266828107E-3</v>
      </c>
      <c r="AL120" s="30">
        <f t="shared" si="56"/>
        <v>-4.9432497025559685E-2</v>
      </c>
      <c r="AM120" s="30">
        <f t="shared" si="57"/>
        <v>3.8557135287842728E-2</v>
      </c>
      <c r="AN120" s="31">
        <f t="shared" si="58"/>
        <v>2.3942218782962741E-2</v>
      </c>
      <c r="AO120" s="89">
        <f t="shared" si="59"/>
        <v>1.5624877707876713E-2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38" t="s">
        <v>32</v>
      </c>
      <c r="B121" s="82">
        <v>1177043670.2</v>
      </c>
      <c r="C121" s="73">
        <v>552.20000000000005</v>
      </c>
      <c r="D121" s="82">
        <v>1179605500.45</v>
      </c>
      <c r="E121" s="73">
        <v>552.20000000000005</v>
      </c>
      <c r="F121" s="28">
        <f t="shared" si="104"/>
        <v>2.1764954987309017E-3</v>
      </c>
      <c r="G121" s="28">
        <f t="shared" si="105"/>
        <v>0</v>
      </c>
      <c r="H121" s="82">
        <v>1191571940.3599999</v>
      </c>
      <c r="I121" s="73">
        <v>552.20000000000005</v>
      </c>
      <c r="J121" s="28">
        <f t="shared" si="106"/>
        <v>1.0144442277892777E-2</v>
      </c>
      <c r="K121" s="28">
        <f t="shared" si="107"/>
        <v>0</v>
      </c>
      <c r="L121" s="82">
        <v>1184450837.6700001</v>
      </c>
      <c r="M121" s="73">
        <v>552.20000000000005</v>
      </c>
      <c r="N121" s="28">
        <f t="shared" si="108"/>
        <v>-5.9762255628882785E-3</v>
      </c>
      <c r="O121" s="28">
        <f t="shared" si="109"/>
        <v>0</v>
      </c>
      <c r="P121" s="82">
        <v>1188575715.3099999</v>
      </c>
      <c r="Q121" s="73">
        <v>552.20000000000005</v>
      </c>
      <c r="R121" s="28">
        <f t="shared" si="110"/>
        <v>3.4825233000925098E-3</v>
      </c>
      <c r="S121" s="28">
        <f t="shared" si="111"/>
        <v>0</v>
      </c>
      <c r="T121" s="82">
        <v>1203688872.0799999</v>
      </c>
      <c r="U121" s="73">
        <v>552.20000000000005</v>
      </c>
      <c r="V121" s="28">
        <f t="shared" si="112"/>
        <v>1.2715350461336174E-2</v>
      </c>
      <c r="W121" s="28">
        <f t="shared" si="113"/>
        <v>0</v>
      </c>
      <c r="X121" s="82">
        <v>1200710520.54</v>
      </c>
      <c r="Y121" s="73">
        <v>552.20000000000005</v>
      </c>
      <c r="Z121" s="28">
        <f t="shared" si="114"/>
        <v>-2.4743533059779039E-3</v>
      </c>
      <c r="AA121" s="28">
        <f t="shared" si="115"/>
        <v>0</v>
      </c>
      <c r="AB121" s="82">
        <v>1191918197.0599999</v>
      </c>
      <c r="AC121" s="73">
        <v>552.20000000000005</v>
      </c>
      <c r="AD121" s="28">
        <f t="shared" si="116"/>
        <v>-7.3226005182713107E-3</v>
      </c>
      <c r="AE121" s="28">
        <f t="shared" si="117"/>
        <v>0</v>
      </c>
      <c r="AF121" s="82">
        <v>1194141154.1199999</v>
      </c>
      <c r="AG121" s="73">
        <v>552.20000000000005</v>
      </c>
      <c r="AH121" s="28">
        <f t="shared" si="118"/>
        <v>1.8650248527819408E-3</v>
      </c>
      <c r="AI121" s="28">
        <f t="shared" si="119"/>
        <v>0</v>
      </c>
      <c r="AJ121" s="29">
        <f t="shared" si="54"/>
        <v>1.8263321254621014E-3</v>
      </c>
      <c r="AK121" s="29">
        <f t="shared" si="55"/>
        <v>0</v>
      </c>
      <c r="AL121" s="30">
        <f t="shared" si="56"/>
        <v>1.2322470236409313E-2</v>
      </c>
      <c r="AM121" s="30">
        <f t="shared" si="57"/>
        <v>0</v>
      </c>
      <c r="AN121" s="31">
        <f t="shared" si="58"/>
        <v>7.1084208385832166E-3</v>
      </c>
      <c r="AO121" s="89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38" t="s">
        <v>58</v>
      </c>
      <c r="B122" s="82">
        <v>2038666077.6800001</v>
      </c>
      <c r="C122" s="73">
        <v>2.92</v>
      </c>
      <c r="D122" s="82">
        <v>2083117595.22</v>
      </c>
      <c r="E122" s="73">
        <v>2.99</v>
      </c>
      <c r="F122" s="28">
        <f t="shared" si="104"/>
        <v>2.1804216995941653E-2</v>
      </c>
      <c r="G122" s="28">
        <f t="shared" si="105"/>
        <v>2.3972602739726127E-2</v>
      </c>
      <c r="H122" s="82">
        <v>2075491641.8299999</v>
      </c>
      <c r="I122" s="73">
        <v>2.98</v>
      </c>
      <c r="J122" s="28">
        <f t="shared" si="106"/>
        <v>-3.660836722563769E-3</v>
      </c>
      <c r="K122" s="28">
        <f t="shared" si="107"/>
        <v>-3.3444816053512477E-3</v>
      </c>
      <c r="L122" s="82">
        <v>2063271174.8</v>
      </c>
      <c r="M122" s="73">
        <v>2.96</v>
      </c>
      <c r="N122" s="28">
        <f t="shared" si="108"/>
        <v>-5.8879866262554334E-3</v>
      </c>
      <c r="O122" s="28">
        <f t="shared" si="109"/>
        <v>-6.7114093959731603E-3</v>
      </c>
      <c r="P122" s="82">
        <v>2079729648.3099999</v>
      </c>
      <c r="Q122" s="73">
        <v>2.97</v>
      </c>
      <c r="R122" s="28">
        <f t="shared" si="110"/>
        <v>7.9768833641537043E-3</v>
      </c>
      <c r="S122" s="28">
        <f t="shared" si="111"/>
        <v>3.3783783783784566E-3</v>
      </c>
      <c r="T122" s="82">
        <v>2023630811.3800001</v>
      </c>
      <c r="U122" s="73">
        <v>2.91</v>
      </c>
      <c r="V122" s="28">
        <f t="shared" si="112"/>
        <v>-2.6974100684474089E-2</v>
      </c>
      <c r="W122" s="28">
        <f t="shared" si="113"/>
        <v>-2.0202020202020218E-2</v>
      </c>
      <c r="X122" s="82">
        <v>2089224857.4000001</v>
      </c>
      <c r="Y122" s="73">
        <v>3</v>
      </c>
      <c r="Z122" s="28">
        <f t="shared" si="114"/>
        <v>3.2414038000967482E-2</v>
      </c>
      <c r="AA122" s="28">
        <f t="shared" si="115"/>
        <v>3.0927835051546341E-2</v>
      </c>
      <c r="AB122" s="82">
        <v>2162487596.4899998</v>
      </c>
      <c r="AC122" s="73">
        <v>3</v>
      </c>
      <c r="AD122" s="28">
        <f t="shared" si="116"/>
        <v>3.506694783498495E-2</v>
      </c>
      <c r="AE122" s="28">
        <f t="shared" si="117"/>
        <v>0</v>
      </c>
      <c r="AF122" s="82">
        <v>2149806487.4099998</v>
      </c>
      <c r="AG122" s="73">
        <v>3.09</v>
      </c>
      <c r="AH122" s="28">
        <f t="shared" si="118"/>
        <v>-5.864130319444617E-3</v>
      </c>
      <c r="AI122" s="28">
        <f t="shared" si="119"/>
        <v>2.9999999999999954E-2</v>
      </c>
      <c r="AJ122" s="29">
        <f t="shared" si="54"/>
        <v>6.8593789804137347E-3</v>
      </c>
      <c r="AK122" s="29">
        <f t="shared" si="55"/>
        <v>7.2526131207882819E-3</v>
      </c>
      <c r="AL122" s="30">
        <f t="shared" si="56"/>
        <v>3.201398343666563E-2</v>
      </c>
      <c r="AM122" s="30">
        <f t="shared" si="57"/>
        <v>3.3444816053511586E-2</v>
      </c>
      <c r="AN122" s="31">
        <f t="shared" si="58"/>
        <v>2.1557454266565423E-2</v>
      </c>
      <c r="AO122" s="89">
        <f t="shared" si="59"/>
        <v>1.8845905657853324E-2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39" t="s">
        <v>54</v>
      </c>
      <c r="B123" s="73">
        <v>164165884.69</v>
      </c>
      <c r="C123" s="73">
        <v>1.6331</v>
      </c>
      <c r="D123" s="73">
        <v>166234780.97999999</v>
      </c>
      <c r="E123" s="73">
        <v>1.6543000000000001</v>
      </c>
      <c r="F123" s="28">
        <f t="shared" si="104"/>
        <v>1.2602473978724377E-2</v>
      </c>
      <c r="G123" s="28">
        <f t="shared" si="105"/>
        <v>1.2981446329067484E-2</v>
      </c>
      <c r="H123" s="73">
        <v>169750644.84999999</v>
      </c>
      <c r="I123" s="73">
        <v>1.6667000000000001</v>
      </c>
      <c r="J123" s="28">
        <f t="shared" si="106"/>
        <v>2.1149989486393975E-2</v>
      </c>
      <c r="K123" s="28">
        <f t="shared" si="107"/>
        <v>7.4956174817143E-3</v>
      </c>
      <c r="L123" s="73">
        <v>166395640.24000001</v>
      </c>
      <c r="M123" s="73">
        <v>1.6577</v>
      </c>
      <c r="N123" s="28">
        <f t="shared" si="108"/>
        <v>-1.9764311428475758E-2</v>
      </c>
      <c r="O123" s="28">
        <f t="shared" si="109"/>
        <v>-5.3998920021600281E-3</v>
      </c>
      <c r="P123" s="73">
        <v>166183747.30000001</v>
      </c>
      <c r="Q123" s="73">
        <v>1.6556999999999999</v>
      </c>
      <c r="R123" s="28">
        <f t="shared" si="110"/>
        <v>-1.2734284365526331E-3</v>
      </c>
      <c r="S123" s="28">
        <f t="shared" si="111"/>
        <v>-1.2064909211558193E-3</v>
      </c>
      <c r="T123" s="73">
        <v>169810412.62</v>
      </c>
      <c r="U123" s="73">
        <v>1.7466999999999999</v>
      </c>
      <c r="V123" s="28">
        <f t="shared" si="112"/>
        <v>2.1823225068171227E-2</v>
      </c>
      <c r="W123" s="28">
        <f t="shared" si="113"/>
        <v>5.4961647641480926E-2</v>
      </c>
      <c r="X123" s="73">
        <v>169810412.62</v>
      </c>
      <c r="Y123" s="73">
        <v>1.652296</v>
      </c>
      <c r="Z123" s="28">
        <f t="shared" si="114"/>
        <v>0</v>
      </c>
      <c r="AA123" s="28">
        <f t="shared" si="115"/>
        <v>-5.4047060170607397E-2</v>
      </c>
      <c r="AB123" s="73">
        <v>165384781.34999999</v>
      </c>
      <c r="AC123" s="73">
        <v>1.676857</v>
      </c>
      <c r="AD123" s="28">
        <f t="shared" si="116"/>
        <v>-2.6062190190325036E-2</v>
      </c>
      <c r="AE123" s="28">
        <f t="shared" si="117"/>
        <v>1.4864769992785829E-2</v>
      </c>
      <c r="AF123" s="73">
        <v>161498433.49000001</v>
      </c>
      <c r="AG123" s="73">
        <v>1.6631</v>
      </c>
      <c r="AH123" s="28">
        <f t="shared" si="118"/>
        <v>-2.3498823944238231E-2</v>
      </c>
      <c r="AI123" s="28">
        <f t="shared" si="119"/>
        <v>-8.2040388655681539E-3</v>
      </c>
      <c r="AJ123" s="29">
        <f t="shared" si="54"/>
        <v>-1.8778831832877599E-3</v>
      </c>
      <c r="AK123" s="29">
        <f t="shared" si="55"/>
        <v>2.6807499356946421E-3</v>
      </c>
      <c r="AL123" s="30">
        <f t="shared" si="56"/>
        <v>-2.8491916445390682E-2</v>
      </c>
      <c r="AM123" s="30">
        <f t="shared" si="57"/>
        <v>5.3194704708939842E-3</v>
      </c>
      <c r="AN123" s="31">
        <f t="shared" si="58"/>
        <v>1.9558951573341532E-2</v>
      </c>
      <c r="AO123" s="89">
        <f t="shared" si="59"/>
        <v>3.0303136065101512E-2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38" t="s">
        <v>234</v>
      </c>
      <c r="B124" s="73">
        <v>592908127.27999997</v>
      </c>
      <c r="C124" s="73">
        <v>1.1271</v>
      </c>
      <c r="D124" s="73">
        <v>605217638.57000005</v>
      </c>
      <c r="E124" s="73">
        <v>1.1505000000000001</v>
      </c>
      <c r="F124" s="28">
        <f t="shared" si="104"/>
        <v>2.0761245669663309E-2</v>
      </c>
      <c r="G124" s="28">
        <f t="shared" si="105"/>
        <v>2.0761245674740563E-2</v>
      </c>
      <c r="H124" s="73">
        <v>609110390.00999999</v>
      </c>
      <c r="I124" s="73">
        <v>1.1578999999999999</v>
      </c>
      <c r="J124" s="28">
        <f t="shared" si="106"/>
        <v>6.431986102053598E-3</v>
      </c>
      <c r="K124" s="28">
        <f t="shared" si="107"/>
        <v>6.4319860930029124E-3</v>
      </c>
      <c r="L124" s="73">
        <v>607374433.28999996</v>
      </c>
      <c r="M124" s="73">
        <v>1.1546000000000001</v>
      </c>
      <c r="N124" s="28">
        <f t="shared" si="108"/>
        <v>-2.8499870441736001E-3</v>
      </c>
      <c r="O124" s="28">
        <f t="shared" si="109"/>
        <v>-2.8499870455133075E-3</v>
      </c>
      <c r="P124" s="73">
        <v>608942414.24000001</v>
      </c>
      <c r="Q124" s="73">
        <v>1.1576</v>
      </c>
      <c r="R124" s="28">
        <f t="shared" si="110"/>
        <v>2.5815721967529571E-3</v>
      </c>
      <c r="S124" s="28">
        <f t="shared" si="111"/>
        <v>2.5983024424042021E-3</v>
      </c>
      <c r="T124" s="73">
        <v>613616831.32000005</v>
      </c>
      <c r="U124" s="73">
        <v>1.1662999999999999</v>
      </c>
      <c r="V124" s="28">
        <f t="shared" si="112"/>
        <v>7.6762875613353709E-3</v>
      </c>
      <c r="W124" s="28">
        <f t="shared" si="113"/>
        <v>7.5155494125776871E-3</v>
      </c>
      <c r="X124" s="73">
        <v>618930378.53999996</v>
      </c>
      <c r="Y124" s="73">
        <v>1.1763999999999999</v>
      </c>
      <c r="Z124" s="28">
        <f t="shared" si="114"/>
        <v>8.6593896203425759E-3</v>
      </c>
      <c r="AA124" s="28">
        <f t="shared" si="115"/>
        <v>8.6598645288519238E-3</v>
      </c>
      <c r="AB124" s="73">
        <v>616299766.59000003</v>
      </c>
      <c r="AC124" s="73">
        <v>1.1714</v>
      </c>
      <c r="AD124" s="28">
        <f t="shared" si="116"/>
        <v>-4.250255022552457E-3</v>
      </c>
      <c r="AE124" s="28">
        <f t="shared" si="117"/>
        <v>-4.250255015300828E-3</v>
      </c>
      <c r="AF124" s="73">
        <v>617481066.55999994</v>
      </c>
      <c r="AG124" s="73">
        <v>1.1726000000000001</v>
      </c>
      <c r="AH124" s="28">
        <f t="shared" si="118"/>
        <v>1.9167619947936501E-3</v>
      </c>
      <c r="AI124" s="28">
        <f t="shared" si="119"/>
        <v>1.024415229639824E-3</v>
      </c>
      <c r="AJ124" s="29">
        <f t="shared" si="54"/>
        <v>5.1158751347769264E-3</v>
      </c>
      <c r="AK124" s="29">
        <f t="shared" si="55"/>
        <v>4.9863901650503729E-3</v>
      </c>
      <c r="AL124" s="30">
        <f t="shared" si="56"/>
        <v>2.0262839693462587E-2</v>
      </c>
      <c r="AM124" s="30">
        <f t="shared" si="57"/>
        <v>1.9209039548022604E-2</v>
      </c>
      <c r="AN124" s="31">
        <f t="shared" si="58"/>
        <v>7.8690927467413869E-3</v>
      </c>
      <c r="AO124" s="89">
        <f t="shared" si="59"/>
        <v>7.9187977503189701E-3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38" t="s">
        <v>120</v>
      </c>
      <c r="B125" s="73">
        <v>115065826</v>
      </c>
      <c r="C125" s="73">
        <v>1.2988999999999999</v>
      </c>
      <c r="D125" s="73">
        <v>116590268.23999999</v>
      </c>
      <c r="E125" s="73">
        <v>1.1551</v>
      </c>
      <c r="F125" s="28">
        <f t="shared" si="104"/>
        <v>1.3248436073452378E-2</v>
      </c>
      <c r="G125" s="28">
        <f t="shared" si="105"/>
        <v>-0.11070906151358836</v>
      </c>
      <c r="H125" s="73">
        <v>116590268.23999999</v>
      </c>
      <c r="I125" s="73">
        <v>1.3039000000000001</v>
      </c>
      <c r="J125" s="28">
        <f t="shared" si="106"/>
        <v>0</v>
      </c>
      <c r="K125" s="28">
        <f t="shared" si="107"/>
        <v>0.12882001558306644</v>
      </c>
      <c r="L125" s="73">
        <v>116213747.52</v>
      </c>
      <c r="M125" s="73">
        <v>1.2949999999999999</v>
      </c>
      <c r="N125" s="28">
        <f t="shared" si="108"/>
        <v>-3.2294352323208862E-3</v>
      </c>
      <c r="O125" s="28">
        <f t="shared" si="109"/>
        <v>-6.8256768157068251E-3</v>
      </c>
      <c r="P125" s="73">
        <v>116455652.94</v>
      </c>
      <c r="Q125" s="73">
        <v>1.3057000000000001</v>
      </c>
      <c r="R125" s="28">
        <f t="shared" si="110"/>
        <v>2.0815559704618482E-3</v>
      </c>
      <c r="S125" s="28">
        <f t="shared" si="111"/>
        <v>8.2625482625483821E-3</v>
      </c>
      <c r="T125" s="73">
        <v>119996513.2</v>
      </c>
      <c r="U125" s="73">
        <v>1.3323</v>
      </c>
      <c r="V125" s="28">
        <f t="shared" si="112"/>
        <v>3.0405224397516528E-2</v>
      </c>
      <c r="W125" s="28">
        <f t="shared" si="113"/>
        <v>2.0372214138010228E-2</v>
      </c>
      <c r="X125" s="73">
        <v>119034091.7</v>
      </c>
      <c r="Y125" s="73">
        <v>1.1674</v>
      </c>
      <c r="Z125" s="28">
        <f t="shared" si="114"/>
        <v>-8.020412213110872E-3</v>
      </c>
      <c r="AA125" s="28">
        <f t="shared" si="115"/>
        <v>-0.12377092246491034</v>
      </c>
      <c r="AB125" s="73">
        <v>119545731.90000001</v>
      </c>
      <c r="AC125" s="73">
        <v>1.1724000000000001</v>
      </c>
      <c r="AD125" s="28">
        <f t="shared" si="116"/>
        <v>4.2982660907724046E-3</v>
      </c>
      <c r="AE125" s="28">
        <f t="shared" si="117"/>
        <v>4.2830221003941366E-3</v>
      </c>
      <c r="AF125" s="73">
        <v>118834582.63</v>
      </c>
      <c r="AG125" s="73">
        <v>1.1657</v>
      </c>
      <c r="AH125" s="28">
        <f t="shared" si="118"/>
        <v>-5.9487633619148116E-3</v>
      </c>
      <c r="AI125" s="28">
        <f t="shared" si="119"/>
        <v>-5.714773114977951E-3</v>
      </c>
      <c r="AJ125" s="29">
        <f t="shared" si="54"/>
        <v>4.1043589656070733E-3</v>
      </c>
      <c r="AK125" s="29">
        <f t="shared" si="55"/>
        <v>-1.0660329228145537E-2</v>
      </c>
      <c r="AL125" s="30">
        <f t="shared" si="56"/>
        <v>1.9249585954979536E-2</v>
      </c>
      <c r="AM125" s="30">
        <f t="shared" si="57"/>
        <v>9.1766946584710789E-3</v>
      </c>
      <c r="AN125" s="31">
        <f t="shared" si="58"/>
        <v>1.2525315194645364E-2</v>
      </c>
      <c r="AO125" s="89">
        <f t="shared" si="59"/>
        <v>7.9140095126637555E-2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38" t="s">
        <v>122</v>
      </c>
      <c r="B126" s="73">
        <v>224748094.74848059</v>
      </c>
      <c r="C126" s="73">
        <v>145.61104259982977</v>
      </c>
      <c r="D126" s="73">
        <v>223649579.19123003</v>
      </c>
      <c r="E126" s="73">
        <v>144.95269516459226</v>
      </c>
      <c r="F126" s="28">
        <f t="shared" si="104"/>
        <v>-4.8877636025343252E-3</v>
      </c>
      <c r="G126" s="28">
        <f t="shared" si="105"/>
        <v>-4.5212740976437859E-3</v>
      </c>
      <c r="H126" s="73">
        <v>222578570.08597285</v>
      </c>
      <c r="I126" s="73">
        <v>146.72210540599571</v>
      </c>
      <c r="J126" s="28">
        <f t="shared" si="106"/>
        <v>-4.7887821167837937E-3</v>
      </c>
      <c r="K126" s="28">
        <f t="shared" si="107"/>
        <v>1.2206811604256839E-2</v>
      </c>
      <c r="L126" s="73">
        <v>224488670.83880854</v>
      </c>
      <c r="M126" s="73">
        <v>148.01810559897839</v>
      </c>
      <c r="N126" s="28">
        <f t="shared" si="108"/>
        <v>8.5816920833748662E-3</v>
      </c>
      <c r="O126" s="28">
        <f t="shared" si="109"/>
        <v>8.8330261441963241E-3</v>
      </c>
      <c r="P126" s="73">
        <v>223785192.23386148</v>
      </c>
      <c r="Q126" s="73">
        <v>147.61000000000001</v>
      </c>
      <c r="R126" s="28">
        <f t="shared" si="110"/>
        <v>-3.1336931272232661E-3</v>
      </c>
      <c r="S126" s="28">
        <f t="shared" si="111"/>
        <v>-2.7571329691521017E-3</v>
      </c>
      <c r="T126" s="73">
        <v>222513400.29313341</v>
      </c>
      <c r="U126" s="73">
        <v>146.82416866150194</v>
      </c>
      <c r="V126" s="28">
        <f t="shared" si="112"/>
        <v>-5.6830924693132149E-3</v>
      </c>
      <c r="W126" s="28">
        <f t="shared" si="113"/>
        <v>-5.3236998746566651E-3</v>
      </c>
      <c r="X126" s="73">
        <v>223598035.08769396</v>
      </c>
      <c r="Y126" s="73">
        <v>147.58000000000001</v>
      </c>
      <c r="Z126" s="28">
        <f t="shared" si="114"/>
        <v>4.8744695516390549E-3</v>
      </c>
      <c r="AA126" s="28">
        <f t="shared" si="115"/>
        <v>5.1478673122312196E-3</v>
      </c>
      <c r="AB126" s="73">
        <v>225086037.31</v>
      </c>
      <c r="AC126" s="73">
        <v>148.6</v>
      </c>
      <c r="AD126" s="28">
        <f t="shared" si="116"/>
        <v>6.6548090269328902E-3</v>
      </c>
      <c r="AE126" s="28">
        <f t="shared" si="117"/>
        <v>6.9115056240681783E-3</v>
      </c>
      <c r="AF126" s="73">
        <v>223222314.34</v>
      </c>
      <c r="AG126" s="73">
        <v>147.43</v>
      </c>
      <c r="AH126" s="28">
        <f t="shared" si="118"/>
        <v>-8.280047009016309E-3</v>
      </c>
      <c r="AI126" s="28">
        <f t="shared" si="119"/>
        <v>-7.8734858681022042E-3</v>
      </c>
      <c r="AJ126" s="29">
        <f t="shared" si="54"/>
        <v>-8.3280095786551214E-4</v>
      </c>
      <c r="AK126" s="29">
        <f t="shared" si="55"/>
        <v>1.5779522343997258E-3</v>
      </c>
      <c r="AL126" s="30">
        <f t="shared" si="56"/>
        <v>-1.9104209933017377E-3</v>
      </c>
      <c r="AM126" s="30">
        <f t="shared" si="57"/>
        <v>1.7090436522030836E-2</v>
      </c>
      <c r="AN126" s="31">
        <f t="shared" si="58"/>
        <v>6.4768084559280459E-3</v>
      </c>
      <c r="AO126" s="89">
        <f t="shared" si="59"/>
        <v>7.5569820504484252E-3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38" t="s">
        <v>128</v>
      </c>
      <c r="B127" s="73">
        <v>157332509.69999999</v>
      </c>
      <c r="C127" s="73">
        <v>3.7479</v>
      </c>
      <c r="D127" s="73">
        <v>160391096.81999999</v>
      </c>
      <c r="E127" s="73">
        <v>3.8176000000000001</v>
      </c>
      <c r="F127" s="28">
        <f t="shared" si="104"/>
        <v>1.9440274141892779E-2</v>
      </c>
      <c r="G127" s="28">
        <f t="shared" si="105"/>
        <v>1.8597081032044636E-2</v>
      </c>
      <c r="H127" s="73">
        <v>160612417.63</v>
      </c>
      <c r="I127" s="73">
        <v>3.8226</v>
      </c>
      <c r="J127" s="28">
        <f t="shared" si="106"/>
        <v>1.3798821405179439E-3</v>
      </c>
      <c r="K127" s="28">
        <f t="shared" si="107"/>
        <v>1.30972338642076E-3</v>
      </c>
      <c r="L127" s="73">
        <v>160408820.25</v>
      </c>
      <c r="M127" s="73">
        <v>3.8180000000000001</v>
      </c>
      <c r="N127" s="28">
        <f t="shared" si="108"/>
        <v>-1.2676316252770625E-3</v>
      </c>
      <c r="O127" s="28">
        <f t="shared" si="109"/>
        <v>-1.2033694344163494E-3</v>
      </c>
      <c r="P127" s="73">
        <v>161121928.80000001</v>
      </c>
      <c r="Q127" s="73">
        <v>3.8342000000000001</v>
      </c>
      <c r="R127" s="28">
        <f t="shared" si="110"/>
        <v>4.4455694449259059E-3</v>
      </c>
      <c r="S127" s="28">
        <f t="shared" si="111"/>
        <v>4.2430591932949169E-3</v>
      </c>
      <c r="T127" s="73">
        <v>160210004.91</v>
      </c>
      <c r="U127" s="73">
        <v>3.8134999999999999</v>
      </c>
      <c r="V127" s="28">
        <f t="shared" si="112"/>
        <v>-5.6598372226041487E-3</v>
      </c>
      <c r="W127" s="28">
        <f t="shared" si="113"/>
        <v>-5.3987794063951183E-3</v>
      </c>
      <c r="X127" s="73">
        <v>161578290.75</v>
      </c>
      <c r="Y127" s="73">
        <v>3.8445999999999998</v>
      </c>
      <c r="Z127" s="28">
        <f t="shared" si="114"/>
        <v>8.5405767309516996E-3</v>
      </c>
      <c r="AA127" s="28">
        <f t="shared" si="115"/>
        <v>8.1552379703684029E-3</v>
      </c>
      <c r="AB127" s="73">
        <v>161026066.33000001</v>
      </c>
      <c r="AC127" s="73">
        <v>3.8304</v>
      </c>
      <c r="AD127" s="28">
        <f t="shared" si="116"/>
        <v>-3.4176894521950924E-3</v>
      </c>
      <c r="AE127" s="28">
        <f t="shared" si="117"/>
        <v>-3.6934921708369579E-3</v>
      </c>
      <c r="AF127" s="73">
        <v>159281314.72999999</v>
      </c>
      <c r="AG127" s="73">
        <v>3.7907000000000002</v>
      </c>
      <c r="AH127" s="28">
        <f t="shared" si="118"/>
        <v>-1.0835212209831939E-2</v>
      </c>
      <c r="AI127" s="28">
        <f t="shared" si="119"/>
        <v>-1.0364452798663285E-2</v>
      </c>
      <c r="AJ127" s="29">
        <f t="shared" si="54"/>
        <v>1.578241493547511E-3</v>
      </c>
      <c r="AK127" s="29">
        <f t="shared" si="55"/>
        <v>1.4556259714771256E-3</v>
      </c>
      <c r="AL127" s="30">
        <f t="shared" si="56"/>
        <v>-6.9192250193629151E-3</v>
      </c>
      <c r="AM127" s="30">
        <f t="shared" si="57"/>
        <v>-7.0463118189438186E-3</v>
      </c>
      <c r="AN127" s="31">
        <f t="shared" si="58"/>
        <v>9.375722253873656E-3</v>
      </c>
      <c r="AO127" s="89">
        <f t="shared" si="59"/>
        <v>8.9983027247853946E-3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38" t="s">
        <v>170</v>
      </c>
      <c r="B128" s="73">
        <v>351264897.97000003</v>
      </c>
      <c r="C128" s="73">
        <v>136.38999999999999</v>
      </c>
      <c r="D128" s="73">
        <v>355744448.54000002</v>
      </c>
      <c r="E128" s="73">
        <v>138.75</v>
      </c>
      <c r="F128" s="28">
        <f t="shared" si="104"/>
        <v>1.2752627990692572E-2</v>
      </c>
      <c r="G128" s="28">
        <f t="shared" si="105"/>
        <v>1.7303321357870913E-2</v>
      </c>
      <c r="H128" s="73">
        <v>355647167.62</v>
      </c>
      <c r="I128" s="73">
        <v>138.66</v>
      </c>
      <c r="J128" s="28">
        <f t="shared" si="106"/>
        <v>-2.7345731015414115E-4</v>
      </c>
      <c r="K128" s="28">
        <f t="shared" si="107"/>
        <v>-6.4864864864867323E-4</v>
      </c>
      <c r="L128" s="73">
        <v>356216069.29000002</v>
      </c>
      <c r="M128" s="73">
        <v>139.19999999999999</v>
      </c>
      <c r="N128" s="28">
        <f t="shared" si="108"/>
        <v>1.5996237895190373E-3</v>
      </c>
      <c r="O128" s="28">
        <f t="shared" si="109"/>
        <v>3.8944180008653687E-3</v>
      </c>
      <c r="P128" s="73">
        <v>361166083.12</v>
      </c>
      <c r="Q128" s="73">
        <v>141.02000000000001</v>
      </c>
      <c r="R128" s="28">
        <f t="shared" si="110"/>
        <v>1.3896099184593814E-2</v>
      </c>
      <c r="S128" s="28">
        <f t="shared" si="111"/>
        <v>1.3074712643678318E-2</v>
      </c>
      <c r="T128" s="73">
        <v>359691610.97000003</v>
      </c>
      <c r="U128" s="73">
        <v>140.19999999999999</v>
      </c>
      <c r="V128" s="28">
        <f t="shared" si="112"/>
        <v>-4.0825321615542516E-3</v>
      </c>
      <c r="W128" s="28">
        <f t="shared" si="113"/>
        <v>-5.8147780456674339E-3</v>
      </c>
      <c r="X128" s="73">
        <v>358740758.81999999</v>
      </c>
      <c r="Y128" s="73">
        <v>140.38999999999999</v>
      </c>
      <c r="Z128" s="28">
        <f t="shared" si="114"/>
        <v>-2.6435205075698619E-3</v>
      </c>
      <c r="AA128" s="28">
        <f t="shared" si="115"/>
        <v>1.3552068473608968E-3</v>
      </c>
      <c r="AB128" s="73">
        <v>358467174.63999999</v>
      </c>
      <c r="AC128" s="73">
        <v>140.47999999999999</v>
      </c>
      <c r="AD128" s="28">
        <f t="shared" si="116"/>
        <v>-7.6262363077979497E-4</v>
      </c>
      <c r="AE128" s="28">
        <f t="shared" si="117"/>
        <v>6.4107130137476618E-4</v>
      </c>
      <c r="AF128" s="73">
        <v>355970165.29000002</v>
      </c>
      <c r="AG128" s="73">
        <v>139.41</v>
      </c>
      <c r="AH128" s="28">
        <f t="shared" si="118"/>
        <v>-6.9657963870963947E-3</v>
      </c>
      <c r="AI128" s="28">
        <f t="shared" si="119"/>
        <v>-7.6167425968108856E-3</v>
      </c>
      <c r="AJ128" s="29">
        <f t="shared" si="54"/>
        <v>1.6900526209563725E-3</v>
      </c>
      <c r="AK128" s="29">
        <f t="shared" si="55"/>
        <v>2.7735701075029089E-3</v>
      </c>
      <c r="AL128" s="30">
        <f t="shared" si="56"/>
        <v>6.3449127857471076E-4</v>
      </c>
      <c r="AM128" s="30">
        <f t="shared" si="57"/>
        <v>4.7567567567567319E-3</v>
      </c>
      <c r="AN128" s="31">
        <f t="shared" si="58"/>
        <v>7.6370677724363432E-3</v>
      </c>
      <c r="AO128" s="89">
        <f t="shared" si="59"/>
        <v>8.6062495378361227E-3</v>
      </c>
      <c r="AP128" s="35"/>
      <c r="AQ128" s="90"/>
      <c r="AR128" s="91"/>
      <c r="AS128" s="34"/>
      <c r="AT128" s="34"/>
    </row>
    <row r="129" spans="1:46" s="103" customFormat="1">
      <c r="A129" s="238" t="s">
        <v>143</v>
      </c>
      <c r="B129" s="82">
        <v>131403012.73999999</v>
      </c>
      <c r="C129" s="73">
        <v>143.52902800000001</v>
      </c>
      <c r="D129" s="82">
        <v>133152799.55</v>
      </c>
      <c r="E129" s="73">
        <v>145.03180800000001</v>
      </c>
      <c r="F129" s="28">
        <f t="shared" si="104"/>
        <v>1.331618486908067E-2</v>
      </c>
      <c r="G129" s="28">
        <f t="shared" si="105"/>
        <v>1.0470216519546145E-2</v>
      </c>
      <c r="H129" s="82">
        <v>133399310.7</v>
      </c>
      <c r="I129" s="73">
        <v>145.594303</v>
      </c>
      <c r="J129" s="28">
        <f t="shared" si="106"/>
        <v>1.8513403460769066E-3</v>
      </c>
      <c r="K129" s="28">
        <f t="shared" si="107"/>
        <v>3.8784250693474371E-3</v>
      </c>
      <c r="L129" s="82">
        <v>133237325.56</v>
      </c>
      <c r="M129" s="73">
        <v>145.48045200000001</v>
      </c>
      <c r="N129" s="28">
        <f t="shared" si="108"/>
        <v>-1.2142876837218965E-3</v>
      </c>
      <c r="O129" s="28">
        <f t="shared" si="109"/>
        <v>-7.8197427821047783E-4</v>
      </c>
      <c r="P129" s="82">
        <v>133666500.68000001</v>
      </c>
      <c r="Q129" s="73">
        <v>144.059515</v>
      </c>
      <c r="R129" s="28">
        <f t="shared" si="110"/>
        <v>3.2211328034105337E-3</v>
      </c>
      <c r="S129" s="28">
        <f t="shared" si="111"/>
        <v>-9.7672022630230018E-3</v>
      </c>
      <c r="T129" s="82">
        <v>132649032.61</v>
      </c>
      <c r="U129" s="73">
        <v>142.991525</v>
      </c>
      <c r="V129" s="28">
        <f t="shared" si="112"/>
        <v>-7.611990026101188E-3</v>
      </c>
      <c r="W129" s="28">
        <f t="shared" si="113"/>
        <v>-7.4135332192393462E-3</v>
      </c>
      <c r="X129" s="82">
        <v>134117430.36</v>
      </c>
      <c r="Y129" s="73">
        <v>144.39047199999999</v>
      </c>
      <c r="Z129" s="28">
        <f t="shared" si="114"/>
        <v>1.1069796146325623E-2</v>
      </c>
      <c r="AA129" s="28">
        <f t="shared" si="115"/>
        <v>9.7834259757701904E-3</v>
      </c>
      <c r="AB129" s="82">
        <v>133840204.61</v>
      </c>
      <c r="AC129" s="73">
        <v>144.11049600000001</v>
      </c>
      <c r="AD129" s="28">
        <f t="shared" si="116"/>
        <v>-2.0670374406657399E-3</v>
      </c>
      <c r="AE129" s="28">
        <f t="shared" si="117"/>
        <v>-1.9390199098454121E-3</v>
      </c>
      <c r="AF129" s="82">
        <v>132474442.95999999</v>
      </c>
      <c r="AG129" s="73">
        <v>142.75492399999999</v>
      </c>
      <c r="AH129" s="28">
        <f t="shared" si="118"/>
        <v>-1.020441991985689E-2</v>
      </c>
      <c r="AI129" s="28">
        <f t="shared" si="119"/>
        <v>-9.4064765414451374E-3</v>
      </c>
      <c r="AJ129" s="29">
        <f t="shared" si="54"/>
        <v>1.0450898868185024E-3</v>
      </c>
      <c r="AK129" s="29">
        <f t="shared" si="55"/>
        <v>-6.4701733088745042E-4</v>
      </c>
      <c r="AL129" s="30">
        <f t="shared" si="56"/>
        <v>-5.0945724933502056E-3</v>
      </c>
      <c r="AM129" s="30">
        <f t="shared" si="57"/>
        <v>-1.5699204411766168E-2</v>
      </c>
      <c r="AN129" s="31">
        <f t="shared" si="58"/>
        <v>8.2179797417344484E-3</v>
      </c>
      <c r="AO129" s="89">
        <f t="shared" si="59"/>
        <v>8.1086002415709305E-3</v>
      </c>
      <c r="AP129" s="35"/>
      <c r="AQ129" s="90"/>
      <c r="AR129" s="91"/>
      <c r="AS129" s="34"/>
      <c r="AT129" s="34"/>
    </row>
    <row r="130" spans="1:46" s="133" customFormat="1">
      <c r="A130" s="238" t="s">
        <v>157</v>
      </c>
      <c r="B130" s="82">
        <v>1118671683.5899999</v>
      </c>
      <c r="C130" s="73">
        <v>2.2669000000000001</v>
      </c>
      <c r="D130" s="82">
        <v>1118671683.5899999</v>
      </c>
      <c r="E130" s="73">
        <v>2.2669000000000001</v>
      </c>
      <c r="F130" s="28">
        <f t="shared" si="104"/>
        <v>0</v>
      </c>
      <c r="G130" s="28">
        <f t="shared" si="105"/>
        <v>0</v>
      </c>
      <c r="H130" s="82">
        <v>1138953079.6199999</v>
      </c>
      <c r="I130" s="73">
        <v>2.3083999999999998</v>
      </c>
      <c r="J130" s="28">
        <f t="shared" si="106"/>
        <v>1.8129891305475494E-2</v>
      </c>
      <c r="K130" s="28">
        <f t="shared" si="107"/>
        <v>1.8306938991574241E-2</v>
      </c>
      <c r="L130" s="82">
        <v>1144701058.3</v>
      </c>
      <c r="M130" s="73">
        <v>2.3205</v>
      </c>
      <c r="N130" s="28">
        <f t="shared" si="108"/>
        <v>5.0467212239487698E-3</v>
      </c>
      <c r="O130" s="28">
        <f t="shared" si="109"/>
        <v>5.2417258707330716E-3</v>
      </c>
      <c r="P130" s="82">
        <v>1143045001.23</v>
      </c>
      <c r="Q130" s="73">
        <v>2.3169</v>
      </c>
      <c r="R130" s="28">
        <f t="shared" si="110"/>
        <v>-1.4467157673981276E-3</v>
      </c>
      <c r="S130" s="28">
        <f t="shared" si="111"/>
        <v>-1.5513897866839248E-3</v>
      </c>
      <c r="T130" s="82">
        <v>1128256707.1900001</v>
      </c>
      <c r="U130" s="73">
        <v>2.2422</v>
      </c>
      <c r="V130" s="28">
        <f t="shared" si="112"/>
        <v>-1.293763064803807E-2</v>
      </c>
      <c r="W130" s="28">
        <f t="shared" si="113"/>
        <v>-3.2241356985627342E-2</v>
      </c>
      <c r="X130" s="82">
        <v>987235877.49000001</v>
      </c>
      <c r="Y130" s="73">
        <v>2.3105000000000002</v>
      </c>
      <c r="Z130" s="28">
        <f t="shared" si="114"/>
        <v>-0.12499002115504547</v>
      </c>
      <c r="AA130" s="28">
        <f t="shared" si="115"/>
        <v>3.0461154223530573E-2</v>
      </c>
      <c r="AB130" s="82">
        <v>996373949.21000004</v>
      </c>
      <c r="AC130" s="73">
        <v>2.3315999999999999</v>
      </c>
      <c r="AD130" s="28">
        <f t="shared" si="116"/>
        <v>9.2562192363117302E-3</v>
      </c>
      <c r="AE130" s="28">
        <f t="shared" si="117"/>
        <v>9.132222462670276E-3</v>
      </c>
      <c r="AF130" s="82">
        <v>990450829.16999996</v>
      </c>
      <c r="AG130" s="73">
        <v>2.2683</v>
      </c>
      <c r="AH130" s="28">
        <f t="shared" si="118"/>
        <v>-5.9446757361494391E-3</v>
      </c>
      <c r="AI130" s="28">
        <f t="shared" si="119"/>
        <v>-2.7148739063304131E-2</v>
      </c>
      <c r="AJ130" s="29">
        <f t="shared" si="54"/>
        <v>-1.411077644261189E-2</v>
      </c>
      <c r="AK130" s="29">
        <f t="shared" si="55"/>
        <v>2.7506946411159526E-4</v>
      </c>
      <c r="AL130" s="30">
        <f t="shared" si="56"/>
        <v>-0.11461884331291762</v>
      </c>
      <c r="AM130" s="30">
        <f t="shared" si="57"/>
        <v>6.1758348405304417E-4</v>
      </c>
      <c r="AN130" s="31">
        <f t="shared" si="58"/>
        <v>4.5785599241226937E-2</v>
      </c>
      <c r="AO130" s="89">
        <f t="shared" si="59"/>
        <v>2.1220811034299455E-2</v>
      </c>
      <c r="AP130" s="35"/>
      <c r="AQ130" s="90"/>
      <c r="AR130" s="91"/>
      <c r="AS130" s="34"/>
      <c r="AT130" s="34"/>
    </row>
    <row r="131" spans="1:46" s="133" customFormat="1">
      <c r="A131" s="238" t="s">
        <v>176</v>
      </c>
      <c r="B131" s="82">
        <v>17590259.879999999</v>
      </c>
      <c r="C131" s="73">
        <v>1.1377999999999999</v>
      </c>
      <c r="D131" s="82">
        <v>17874691.32</v>
      </c>
      <c r="E131" s="73">
        <v>1.1561999999999999</v>
      </c>
      <c r="F131" s="28">
        <f t="shared" si="104"/>
        <v>1.616982591163408E-2</v>
      </c>
      <c r="G131" s="28">
        <f t="shared" si="105"/>
        <v>1.6171559149235341E-2</v>
      </c>
      <c r="H131" s="82">
        <v>18165206.59</v>
      </c>
      <c r="I131" s="73">
        <v>1.175</v>
      </c>
      <c r="J131" s="28">
        <f t="shared" si="106"/>
        <v>1.6252883185453496E-2</v>
      </c>
      <c r="K131" s="28">
        <f t="shared" si="107"/>
        <v>1.6260162601626146E-2</v>
      </c>
      <c r="L131" s="82">
        <v>18249476.539999999</v>
      </c>
      <c r="M131" s="73">
        <v>1.1803999999999999</v>
      </c>
      <c r="N131" s="28">
        <f t="shared" si="108"/>
        <v>4.6390856928866485E-3</v>
      </c>
      <c r="O131" s="28">
        <f t="shared" si="109"/>
        <v>4.5957446808509352E-3</v>
      </c>
      <c r="P131" s="82">
        <v>18017904.140000001</v>
      </c>
      <c r="Q131" s="73">
        <v>1.1654</v>
      </c>
      <c r="R131" s="28">
        <f t="shared" si="110"/>
        <v>-1.2689262592953174E-2</v>
      </c>
      <c r="S131" s="28">
        <f t="shared" si="111"/>
        <v>-1.2707556760420114E-2</v>
      </c>
      <c r="T131" s="82">
        <v>17888603.920000002</v>
      </c>
      <c r="U131" s="73">
        <v>1.1571</v>
      </c>
      <c r="V131" s="28">
        <f t="shared" si="112"/>
        <v>-7.1762075652822737E-3</v>
      </c>
      <c r="W131" s="28">
        <f t="shared" si="113"/>
        <v>-7.1220181911789719E-3</v>
      </c>
      <c r="X131" s="82">
        <v>17954547.25</v>
      </c>
      <c r="Y131" s="73">
        <v>1.1613</v>
      </c>
      <c r="Z131" s="28">
        <f t="shared" si="114"/>
        <v>3.686331828627027E-3</v>
      </c>
      <c r="AA131" s="28">
        <f t="shared" si="115"/>
        <v>3.629764065335737E-3</v>
      </c>
      <c r="AB131" s="82">
        <v>18041505.460000001</v>
      </c>
      <c r="AC131" s="73">
        <v>1.167</v>
      </c>
      <c r="AD131" s="28">
        <f t="shared" si="116"/>
        <v>4.8432415916252573E-3</v>
      </c>
      <c r="AE131" s="28">
        <f t="shared" si="117"/>
        <v>4.9082924308964425E-3</v>
      </c>
      <c r="AF131" s="82">
        <v>18007043.09</v>
      </c>
      <c r="AG131" s="73">
        <v>1.1647000000000001</v>
      </c>
      <c r="AH131" s="28">
        <f t="shared" si="118"/>
        <v>-1.910171525120667E-3</v>
      </c>
      <c r="AI131" s="28">
        <f t="shared" si="119"/>
        <v>-1.9708654670093991E-3</v>
      </c>
      <c r="AJ131" s="29">
        <f t="shared" si="54"/>
        <v>2.9769658158587987E-3</v>
      </c>
      <c r="AK131" s="29">
        <f t="shared" si="55"/>
        <v>2.9706353136670148E-3</v>
      </c>
      <c r="AL131" s="30">
        <f t="shared" si="56"/>
        <v>7.4044226907522088E-3</v>
      </c>
      <c r="AM131" s="30">
        <f t="shared" si="57"/>
        <v>7.3516692613736162E-3</v>
      </c>
      <c r="AN131" s="31">
        <f t="shared" si="58"/>
        <v>1.0208204830723702E-2</v>
      </c>
      <c r="AO131" s="89">
        <f t="shared" si="59"/>
        <v>1.0210580390434619E-2</v>
      </c>
      <c r="AP131" s="35"/>
      <c r="AQ131" s="90"/>
      <c r="AR131" s="91"/>
      <c r="AS131" s="34"/>
      <c r="AT131" s="34"/>
    </row>
    <row r="132" spans="1:46" ht="15.75" customHeight="1" thickBot="1">
      <c r="A132" s="238" t="s">
        <v>235</v>
      </c>
      <c r="B132" s="82">
        <v>193699047.22999999</v>
      </c>
      <c r="C132" s="73">
        <v>1.0135000000000001</v>
      </c>
      <c r="D132" s="82">
        <v>201675110.19</v>
      </c>
      <c r="E132" s="73">
        <v>1.0334000000000001</v>
      </c>
      <c r="F132" s="28">
        <f t="shared" si="104"/>
        <v>4.1177605538395654E-2</v>
      </c>
      <c r="G132" s="28">
        <f t="shared" si="105"/>
        <v>1.9634928465712902E-2</v>
      </c>
      <c r="H132" s="82">
        <v>205303739.84999999</v>
      </c>
      <c r="I132" s="73">
        <v>1.0468</v>
      </c>
      <c r="J132" s="28">
        <f t="shared" si="106"/>
        <v>1.7992451604868002E-2</v>
      </c>
      <c r="K132" s="28">
        <f t="shared" si="107"/>
        <v>1.2966905360944315E-2</v>
      </c>
      <c r="L132" s="82">
        <v>205975836.65000001</v>
      </c>
      <c r="M132" s="73">
        <v>1.0505</v>
      </c>
      <c r="N132" s="28">
        <f t="shared" si="108"/>
        <v>3.2736705161389777E-3</v>
      </c>
      <c r="O132" s="28">
        <f t="shared" si="109"/>
        <v>3.534581581964116E-3</v>
      </c>
      <c r="P132" s="82">
        <v>204114615.11000001</v>
      </c>
      <c r="Q132" s="73">
        <v>1.0409999999999999</v>
      </c>
      <c r="R132" s="28">
        <f t="shared" si="110"/>
        <v>-9.0361159360776485E-3</v>
      </c>
      <c r="S132" s="28">
        <f t="shared" si="111"/>
        <v>-9.0433127082342347E-3</v>
      </c>
      <c r="T132" s="82">
        <v>203493608.44999999</v>
      </c>
      <c r="U132" s="73">
        <v>1.0371999999999999</v>
      </c>
      <c r="V132" s="28">
        <f t="shared" si="112"/>
        <v>-3.0424409328325542E-3</v>
      </c>
      <c r="W132" s="28">
        <f t="shared" si="113"/>
        <v>-3.6503362151777386E-3</v>
      </c>
      <c r="X132" s="82">
        <v>204193199.77000001</v>
      </c>
      <c r="Y132" s="73">
        <v>1.0399</v>
      </c>
      <c r="Z132" s="28">
        <f t="shared" si="114"/>
        <v>3.4379031623094827E-3</v>
      </c>
      <c r="AA132" s="28">
        <f t="shared" si="115"/>
        <v>2.6031623602006818E-3</v>
      </c>
      <c r="AB132" s="82">
        <v>203824311.25999999</v>
      </c>
      <c r="AC132" s="73">
        <v>1.0379</v>
      </c>
      <c r="AD132" s="28">
        <f t="shared" si="116"/>
        <v>-1.8065660874873916E-3</v>
      </c>
      <c r="AE132" s="28">
        <f t="shared" si="117"/>
        <v>-1.9232618521011651E-3</v>
      </c>
      <c r="AF132" s="82">
        <v>203518543.27000001</v>
      </c>
      <c r="AG132" s="73">
        <v>1.0362</v>
      </c>
      <c r="AH132" s="28">
        <f t="shared" si="118"/>
        <v>-1.5001546582435867E-3</v>
      </c>
      <c r="AI132" s="28">
        <f t="shared" si="119"/>
        <v>-1.6379227285866025E-3</v>
      </c>
      <c r="AJ132" s="29">
        <f t="shared" si="54"/>
        <v>6.3120441508838663E-3</v>
      </c>
      <c r="AK132" s="29">
        <f t="shared" si="55"/>
        <v>2.810593033090285E-3</v>
      </c>
      <c r="AL132" s="30">
        <f t="shared" si="56"/>
        <v>9.1406077738760017E-3</v>
      </c>
      <c r="AM132" s="30">
        <f t="shared" si="57"/>
        <v>2.7095026127345783E-3</v>
      </c>
      <c r="AN132" s="31">
        <f t="shared" si="58"/>
        <v>1.6122505927147517E-2</v>
      </c>
      <c r="AO132" s="89">
        <f t="shared" si="59"/>
        <v>9.344467365272861E-3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38" t="s">
        <v>200</v>
      </c>
      <c r="B133" s="73">
        <v>4656682.6900000004</v>
      </c>
      <c r="C133" s="73">
        <v>100.65600000000001</v>
      </c>
      <c r="D133" s="73">
        <v>4489550.75</v>
      </c>
      <c r="E133" s="73">
        <v>101.188</v>
      </c>
      <c r="F133" s="28">
        <f t="shared" si="104"/>
        <v>-3.5890772707985477E-2</v>
      </c>
      <c r="G133" s="28">
        <f t="shared" si="105"/>
        <v>5.2853282467016016E-3</v>
      </c>
      <c r="H133" s="73">
        <v>4398621.0599999996</v>
      </c>
      <c r="I133" s="73">
        <v>101.43600000000001</v>
      </c>
      <c r="J133" s="28">
        <f t="shared" si="106"/>
        <v>-2.0253627826793227E-2</v>
      </c>
      <c r="K133" s="28">
        <f t="shared" si="107"/>
        <v>2.4508835039728492E-3</v>
      </c>
      <c r="L133" s="73">
        <v>4139190.97</v>
      </c>
      <c r="M133" s="73">
        <v>101.43600000000001</v>
      </c>
      <c r="N133" s="28">
        <f t="shared" si="108"/>
        <v>-5.8979868113485413E-2</v>
      </c>
      <c r="O133" s="28">
        <f t="shared" si="109"/>
        <v>0</v>
      </c>
      <c r="P133" s="73">
        <v>4139190.97</v>
      </c>
      <c r="Q133" s="73">
        <v>101.417</v>
      </c>
      <c r="R133" s="28">
        <f t="shared" si="110"/>
        <v>0</v>
      </c>
      <c r="S133" s="28">
        <f t="shared" si="111"/>
        <v>-1.873102251666613E-4</v>
      </c>
      <c r="T133" s="73">
        <v>4059190.97</v>
      </c>
      <c r="U133" s="73">
        <v>100.932</v>
      </c>
      <c r="V133" s="28">
        <f t="shared" si="112"/>
        <v>-1.9327448426473541E-2</v>
      </c>
      <c r="W133" s="28">
        <f t="shared" si="113"/>
        <v>-4.7822357198497234E-3</v>
      </c>
      <c r="X133" s="73">
        <v>4096734.35</v>
      </c>
      <c r="Y133" s="73">
        <v>100.925</v>
      </c>
      <c r="Z133" s="28">
        <f t="shared" si="114"/>
        <v>9.2489809613465635E-3</v>
      </c>
      <c r="AA133" s="28">
        <f t="shared" si="115"/>
        <v>-6.9353624222298198E-5</v>
      </c>
      <c r="AB133" s="73">
        <v>4322181.3</v>
      </c>
      <c r="AC133" s="73">
        <v>101.55200000000001</v>
      </c>
      <c r="AD133" s="28">
        <f t="shared" si="116"/>
        <v>5.5030893081949459E-2</v>
      </c>
      <c r="AE133" s="28">
        <f t="shared" si="117"/>
        <v>6.2125340599455993E-3</v>
      </c>
      <c r="AF133" s="73">
        <v>4298136.33</v>
      </c>
      <c r="AG133" s="73">
        <v>100.925</v>
      </c>
      <c r="AH133" s="28">
        <f t="shared" si="118"/>
        <v>-5.5631562701915676E-3</v>
      </c>
      <c r="AI133" s="28">
        <f t="shared" si="119"/>
        <v>-6.174176776429903E-3</v>
      </c>
      <c r="AJ133" s="29">
        <f t="shared" si="54"/>
        <v>-9.4668749127041485E-3</v>
      </c>
      <c r="AK133" s="29">
        <f t="shared" si="55"/>
        <v>3.4195868311893323E-4</v>
      </c>
      <c r="AL133" s="30">
        <f t="shared" si="56"/>
        <v>-4.2635539869996998E-2</v>
      </c>
      <c r="AM133" s="30">
        <f t="shared" si="57"/>
        <v>-2.5991224255841128E-3</v>
      </c>
      <c r="AN133" s="31">
        <f t="shared" si="58"/>
        <v>3.376060657903196E-2</v>
      </c>
      <c r="AO133" s="89">
        <f t="shared" si="59"/>
        <v>4.3528603163599123E-3</v>
      </c>
    </row>
    <row r="134" spans="1:46">
      <c r="A134" s="240" t="s">
        <v>47</v>
      </c>
      <c r="B134" s="364">
        <f>SUM(B112:B133)</f>
        <v>29286467988.629993</v>
      </c>
      <c r="C134" s="102"/>
      <c r="D134" s="253">
        <f>SUM(D112:D133)</f>
        <v>29716171591.571465</v>
      </c>
      <c r="E134" s="102"/>
      <c r="F134" s="28">
        <f>((D134-B134)/B134)</f>
        <v>1.467242834159096E-2</v>
      </c>
      <c r="G134" s="28"/>
      <c r="H134" s="253">
        <f>SUM(H112:H133)</f>
        <v>29750443075.986874</v>
      </c>
      <c r="I134" s="102"/>
      <c r="J134" s="28">
        <f>((H134-D134)/D134)</f>
        <v>1.1532940678377853E-3</v>
      </c>
      <c r="K134" s="28"/>
      <c r="L134" s="253">
        <f>SUM(L112:L133)</f>
        <v>29760266092.646111</v>
      </c>
      <c r="M134" s="102"/>
      <c r="N134" s="28">
        <f>((L134-H134)/H134)</f>
        <v>3.3018051644298279E-4</v>
      </c>
      <c r="O134" s="28"/>
      <c r="P134" s="253">
        <f>SUM(P112:P133)</f>
        <v>29840185450.168259</v>
      </c>
      <c r="Q134" s="102"/>
      <c r="R134" s="28">
        <f>((P134-L134)/L134)</f>
        <v>2.6854382710609077E-3</v>
      </c>
      <c r="S134" s="28"/>
      <c r="T134" s="253">
        <f>SUM(T112:T133)</f>
        <v>29795135699.640293</v>
      </c>
      <c r="U134" s="102"/>
      <c r="V134" s="28">
        <f>((T134-P134)/P134)</f>
        <v>-1.5097007558212588E-3</v>
      </c>
      <c r="W134" s="28"/>
      <c r="X134" s="253">
        <f>SUM(X112:X133)</f>
        <v>29969826835.535515</v>
      </c>
      <c r="Y134" s="102"/>
      <c r="Z134" s="28">
        <f>((X134-T134)/T134)</f>
        <v>5.8630756931686238E-3</v>
      </c>
      <c r="AA134" s="28"/>
      <c r="AB134" s="253">
        <f>SUM(AB112:AB133)</f>
        <v>30011167158.200005</v>
      </c>
      <c r="AC134" s="102"/>
      <c r="AD134" s="28">
        <f>((AB134-X134)/X134)</f>
        <v>1.3793981156898819E-3</v>
      </c>
      <c r="AE134" s="28"/>
      <c r="AF134" s="253">
        <f>SUM(AF112:AF133)</f>
        <v>29936543532.98</v>
      </c>
      <c r="AG134" s="102"/>
      <c r="AH134" s="28">
        <f>((AF134-AB134)/AB134)</f>
        <v>-2.4865285920616215E-3</v>
      </c>
      <c r="AI134" s="28"/>
      <c r="AJ134" s="29">
        <f t="shared" ref="AJ134:AJ157" si="120">AVERAGE(F134,J134,N134,R134,V134,Z134,AD134,AH134)</f>
        <v>2.7609482072385328E-3</v>
      </c>
      <c r="AK134" s="29"/>
      <c r="AL134" s="30">
        <f t="shared" ref="AL134:AL157" si="121">((AF134-D134)/D134)</f>
        <v>7.4158927481439135E-3</v>
      </c>
      <c r="AM134" s="30"/>
      <c r="AN134" s="31">
        <f t="shared" ref="AN134:AN157" si="122">STDEV(F134,J134,N134,R134,V134,Z134,AD134,AH134)</f>
        <v>5.4469988468012626E-3</v>
      </c>
      <c r="AO134" s="89"/>
    </row>
    <row r="135" spans="1:46" s="137" customFormat="1" ht="8.25" customHeight="1">
      <c r="A135" s="240"/>
      <c r="B135" s="102"/>
      <c r="C135" s="102"/>
      <c r="D135" s="102"/>
      <c r="E135" s="102"/>
      <c r="F135" s="28"/>
      <c r="G135" s="28"/>
      <c r="H135" s="102"/>
      <c r="I135" s="102"/>
      <c r="J135" s="28"/>
      <c r="K135" s="28"/>
      <c r="L135" s="102"/>
      <c r="M135" s="102"/>
      <c r="N135" s="28"/>
      <c r="O135" s="28"/>
      <c r="P135" s="102"/>
      <c r="Q135" s="102"/>
      <c r="R135" s="28"/>
      <c r="S135" s="28"/>
      <c r="T135" s="102"/>
      <c r="U135" s="102"/>
      <c r="V135" s="28"/>
      <c r="W135" s="28"/>
      <c r="X135" s="102"/>
      <c r="Y135" s="102"/>
      <c r="Z135" s="28"/>
      <c r="AA135" s="28"/>
      <c r="AB135" s="102"/>
      <c r="AC135" s="102"/>
      <c r="AD135" s="28"/>
      <c r="AE135" s="28"/>
      <c r="AF135" s="102"/>
      <c r="AG135" s="102"/>
      <c r="AH135" s="28"/>
      <c r="AI135" s="28"/>
      <c r="AJ135" s="29"/>
      <c r="AK135" s="29"/>
      <c r="AL135" s="30"/>
      <c r="AM135" s="30"/>
      <c r="AN135" s="31"/>
      <c r="AO135" s="89"/>
    </row>
    <row r="136" spans="1:46" s="137" customFormat="1">
      <c r="A136" s="242" t="s">
        <v>74</v>
      </c>
      <c r="B136" s="102"/>
      <c r="C136" s="102"/>
      <c r="D136" s="102"/>
      <c r="E136" s="102"/>
      <c r="F136" s="28"/>
      <c r="G136" s="28"/>
      <c r="H136" s="102"/>
      <c r="I136" s="102"/>
      <c r="J136" s="28"/>
      <c r="K136" s="28"/>
      <c r="L136" s="102"/>
      <c r="M136" s="102"/>
      <c r="N136" s="28"/>
      <c r="O136" s="28"/>
      <c r="P136" s="102"/>
      <c r="Q136" s="102"/>
      <c r="R136" s="28"/>
      <c r="S136" s="28"/>
      <c r="T136" s="102"/>
      <c r="U136" s="102"/>
      <c r="V136" s="28"/>
      <c r="W136" s="28"/>
      <c r="X136" s="102"/>
      <c r="Y136" s="102"/>
      <c r="Z136" s="28"/>
      <c r="AA136" s="28"/>
      <c r="AB136" s="102"/>
      <c r="AC136" s="102"/>
      <c r="AD136" s="28"/>
      <c r="AE136" s="28"/>
      <c r="AF136" s="102"/>
      <c r="AG136" s="102"/>
      <c r="AH136" s="28"/>
      <c r="AI136" s="28"/>
      <c r="AJ136" s="29"/>
      <c r="AK136" s="29"/>
      <c r="AL136" s="30"/>
      <c r="AM136" s="30"/>
      <c r="AN136" s="31"/>
      <c r="AO136" s="89"/>
    </row>
    <row r="137" spans="1:46" s="137" customFormat="1">
      <c r="A137" s="239" t="s">
        <v>209</v>
      </c>
      <c r="B137" s="76">
        <v>559676711.22000003</v>
      </c>
      <c r="C137" s="76">
        <v>14.972200000000001</v>
      </c>
      <c r="D137" s="76">
        <v>570577122.20000005</v>
      </c>
      <c r="E137" s="76">
        <v>15.2651</v>
      </c>
      <c r="F137" s="28">
        <f t="shared" ref="F137:G139" si="123">((D137-B137)/B137)</f>
        <v>1.9476263281062701E-2</v>
      </c>
      <c r="G137" s="28">
        <f t="shared" si="123"/>
        <v>1.9562923284487214E-2</v>
      </c>
      <c r="H137" s="76">
        <v>578904294.89999998</v>
      </c>
      <c r="I137" s="76">
        <v>15.5276</v>
      </c>
      <c r="J137" s="28">
        <f t="shared" ref="J137:J139" si="124">((H137-D137)/D137)</f>
        <v>1.4594298256986665E-2</v>
      </c>
      <c r="K137" s="28">
        <f t="shared" ref="K137:K139" si="125">((I137-E137)/E137)</f>
        <v>1.7196087808137469E-2</v>
      </c>
      <c r="L137" s="76">
        <v>578726487.76999998</v>
      </c>
      <c r="M137" s="76">
        <v>15.5024</v>
      </c>
      <c r="N137" s="28">
        <f t="shared" ref="N137:N139" si="126">((L137-H137)/H137)</f>
        <v>-3.0714425780985037E-4</v>
      </c>
      <c r="O137" s="28">
        <f t="shared" ref="O137:O139" si="127">((M137-I137)/I137)</f>
        <v>-1.6229166129987822E-3</v>
      </c>
      <c r="P137" s="76">
        <v>575066010.32000005</v>
      </c>
      <c r="Q137" s="76">
        <v>15.4087</v>
      </c>
      <c r="R137" s="28">
        <f t="shared" ref="R137:R139" si="128">((P137-L137)/L137)</f>
        <v>-6.3250560106636964E-3</v>
      </c>
      <c r="S137" s="28">
        <f t="shared" ref="S137:S139" si="129">((Q137-M137)/M137)</f>
        <v>-6.044225410259064E-3</v>
      </c>
      <c r="T137" s="76">
        <v>570871245.24000001</v>
      </c>
      <c r="U137" s="76">
        <v>15.309699999999999</v>
      </c>
      <c r="V137" s="28">
        <f t="shared" ref="V137:V139" si="130">((T137-P137)/P137)</f>
        <v>-7.2944062154983438E-3</v>
      </c>
      <c r="W137" s="28">
        <f t="shared" ref="W137:W139" si="131">((U137-Q137)/Q137)</f>
        <v>-6.4249417536846199E-3</v>
      </c>
      <c r="X137" s="76">
        <v>583849555.04999995</v>
      </c>
      <c r="Y137" s="76">
        <v>15.6571</v>
      </c>
      <c r="Z137" s="28">
        <f t="shared" ref="Z137:Z139" si="132">((X137-T137)/T137)</f>
        <v>2.2734215321256426E-2</v>
      </c>
      <c r="AA137" s="28">
        <f t="shared" ref="AA137:AA139" si="133">((Y137-U137)/U137)</f>
        <v>2.2691496240945307E-2</v>
      </c>
      <c r="AB137" s="76">
        <v>584492622.38999999</v>
      </c>
      <c r="AC137" s="76">
        <v>15.798999999999999</v>
      </c>
      <c r="AD137" s="28">
        <f t="shared" ref="AD137:AD139" si="134">((AB137-X137)/X137)</f>
        <v>1.1014264452851423E-3</v>
      </c>
      <c r="AE137" s="28">
        <f t="shared" ref="AE137:AE139" si="135">((AC137-Y137)/Y137)</f>
        <v>9.0629810118093186E-3</v>
      </c>
      <c r="AF137" s="76">
        <v>585928985.63</v>
      </c>
      <c r="AG137" s="76">
        <v>15.717499999999999</v>
      </c>
      <c r="AH137" s="28">
        <f t="shared" ref="AH137:AH139" si="136">((AF137-AB137)/AB137)</f>
        <v>2.4574531567681667E-3</v>
      </c>
      <c r="AI137" s="28">
        <f t="shared" ref="AI137:AI139" si="137">((AG137-AC137)/AC137)</f>
        <v>-5.1585543388822158E-3</v>
      </c>
      <c r="AJ137" s="29">
        <f t="shared" si="120"/>
        <v>5.8046312471734017E-3</v>
      </c>
      <c r="AK137" s="29">
        <f t="shared" ref="AK137:AK157" si="138">AVERAGE(G137,K137,O137,S137,W137,AA137,AE137,AI137)</f>
        <v>6.1578562786943286E-3</v>
      </c>
      <c r="AL137" s="30">
        <f t="shared" si="121"/>
        <v>2.6905851694170761E-2</v>
      </c>
      <c r="AM137" s="30">
        <f t="shared" ref="AM137:AM157" si="139">((AG137-E137)/E137)</f>
        <v>2.963622904533865E-2</v>
      </c>
      <c r="AN137" s="31">
        <f t="shared" si="122"/>
        <v>1.158924512121373E-2</v>
      </c>
      <c r="AO137" s="89">
        <f t="shared" ref="AO137:AO157" si="140">STDEV(G137,K137,O137,S137,W137,AA137,AE137,AI137)</f>
        <v>1.2416340367026286E-2</v>
      </c>
    </row>
    <row r="138" spans="1:46">
      <c r="A138" s="239" t="s">
        <v>30</v>
      </c>
      <c r="B138" s="74">
        <v>1571954057.02</v>
      </c>
      <c r="C138" s="76">
        <v>1.3</v>
      </c>
      <c r="D138" s="74">
        <v>1623933802.6800001</v>
      </c>
      <c r="E138" s="76">
        <v>1.34</v>
      </c>
      <c r="F138" s="28">
        <f t="shared" si="123"/>
        <v>3.3066962375821358E-2</v>
      </c>
      <c r="G138" s="28">
        <f t="shared" si="123"/>
        <v>3.0769230769230795E-2</v>
      </c>
      <c r="H138" s="74">
        <v>1638017426.55</v>
      </c>
      <c r="I138" s="76">
        <v>1.35</v>
      </c>
      <c r="J138" s="28">
        <f t="shared" si="124"/>
        <v>8.6725356949633597E-3</v>
      </c>
      <c r="K138" s="28">
        <f t="shared" si="125"/>
        <v>7.462686567164185E-3</v>
      </c>
      <c r="L138" s="74">
        <v>1637404232.1099999</v>
      </c>
      <c r="M138" s="76">
        <v>1.35</v>
      </c>
      <c r="N138" s="28">
        <f t="shared" si="126"/>
        <v>-3.74351597279139E-4</v>
      </c>
      <c r="O138" s="28">
        <f t="shared" si="127"/>
        <v>0</v>
      </c>
      <c r="P138" s="74">
        <v>1644890002.5899999</v>
      </c>
      <c r="Q138" s="76">
        <v>1.35</v>
      </c>
      <c r="R138" s="28">
        <f t="shared" si="128"/>
        <v>4.5717302625715509E-3</v>
      </c>
      <c r="S138" s="28">
        <f t="shared" si="129"/>
        <v>0</v>
      </c>
      <c r="T138" s="74">
        <v>1645694264.1199999</v>
      </c>
      <c r="U138" s="76">
        <v>1.36</v>
      </c>
      <c r="V138" s="28">
        <f t="shared" si="130"/>
        <v>4.8894547886703832E-4</v>
      </c>
      <c r="W138" s="28">
        <f t="shared" si="131"/>
        <v>7.4074074074074138E-3</v>
      </c>
      <c r="X138" s="74">
        <v>1685348068.5599999</v>
      </c>
      <c r="Y138" s="76">
        <v>1.39</v>
      </c>
      <c r="Z138" s="28">
        <f t="shared" si="132"/>
        <v>2.4095486813405214E-2</v>
      </c>
      <c r="AA138" s="28">
        <f t="shared" si="133"/>
        <v>2.205882352941162E-2</v>
      </c>
      <c r="AB138" s="74">
        <v>1682371007.0599999</v>
      </c>
      <c r="AC138" s="76">
        <v>1.37</v>
      </c>
      <c r="AD138" s="28">
        <f t="shared" si="134"/>
        <v>-1.7664371862031263E-3</v>
      </c>
      <c r="AE138" s="28">
        <f t="shared" si="135"/>
        <v>-1.4388489208632947E-2</v>
      </c>
      <c r="AF138" s="74">
        <v>1702310810.27</v>
      </c>
      <c r="AG138" s="76">
        <v>1.4</v>
      </c>
      <c r="AH138" s="28">
        <f t="shared" si="136"/>
        <v>1.1852203304933029E-2</v>
      </c>
      <c r="AI138" s="28">
        <f t="shared" si="137"/>
        <v>2.1897810218977957E-2</v>
      </c>
      <c r="AJ138" s="29">
        <f t="shared" si="120"/>
        <v>1.007588439338491E-2</v>
      </c>
      <c r="AK138" s="29">
        <f t="shared" si="138"/>
        <v>9.4009336604448761E-3</v>
      </c>
      <c r="AL138" s="30">
        <f t="shared" si="121"/>
        <v>4.8263671499819312E-2</v>
      </c>
      <c r="AM138" s="30">
        <f t="shared" si="139"/>
        <v>4.4776119402984947E-2</v>
      </c>
      <c r="AN138" s="31">
        <f t="shared" si="122"/>
        <v>1.2546580287394147E-2</v>
      </c>
      <c r="AO138" s="89">
        <f t="shared" si="140"/>
        <v>1.4752340819193929E-2</v>
      </c>
    </row>
    <row r="139" spans="1:46">
      <c r="A139" s="239" t="s">
        <v>31</v>
      </c>
      <c r="B139" s="76">
        <v>412069550.88999999</v>
      </c>
      <c r="C139" s="76">
        <v>40.3917</v>
      </c>
      <c r="D139" s="76">
        <v>431430400.11000001</v>
      </c>
      <c r="E139" s="76">
        <v>40.665900000000001</v>
      </c>
      <c r="F139" s="28">
        <f t="shared" si="123"/>
        <v>4.6984420902209091E-2</v>
      </c>
      <c r="G139" s="28">
        <f t="shared" si="123"/>
        <v>6.7885233847547995E-3</v>
      </c>
      <c r="H139" s="76">
        <v>433572497.31999999</v>
      </c>
      <c r="I139" s="76">
        <v>40.4801</v>
      </c>
      <c r="J139" s="28">
        <f t="shared" si="124"/>
        <v>4.9651049380243419E-3</v>
      </c>
      <c r="K139" s="28">
        <f t="shared" si="125"/>
        <v>-4.5689385947440091E-3</v>
      </c>
      <c r="L139" s="76">
        <v>437905662.73000002</v>
      </c>
      <c r="M139" s="76">
        <v>41.105499999999999</v>
      </c>
      <c r="N139" s="28">
        <f t="shared" si="126"/>
        <v>9.9940965738929601E-3</v>
      </c>
      <c r="O139" s="28">
        <f t="shared" si="127"/>
        <v>1.5449566577157643E-2</v>
      </c>
      <c r="P139" s="76">
        <v>436491520</v>
      </c>
      <c r="Q139" s="76">
        <v>40.997100000000003</v>
      </c>
      <c r="R139" s="28">
        <f t="shared" si="128"/>
        <v>-3.2293319094892333E-3</v>
      </c>
      <c r="S139" s="28">
        <f t="shared" si="129"/>
        <v>-2.6371166875477992E-3</v>
      </c>
      <c r="T139" s="76">
        <v>435095389.75</v>
      </c>
      <c r="U139" s="76">
        <v>40.755400000000002</v>
      </c>
      <c r="V139" s="28">
        <f t="shared" si="130"/>
        <v>-3.1985277743769224E-3</v>
      </c>
      <c r="W139" s="28">
        <f t="shared" si="131"/>
        <v>-5.8955389527552329E-3</v>
      </c>
      <c r="X139" s="76">
        <v>436924152.88</v>
      </c>
      <c r="Y139" s="76">
        <v>40.852200000000003</v>
      </c>
      <c r="Z139" s="28">
        <f t="shared" si="132"/>
        <v>4.2031314812385808E-3</v>
      </c>
      <c r="AA139" s="28">
        <f t="shared" si="133"/>
        <v>2.3751453795080352E-3</v>
      </c>
      <c r="AB139" s="76">
        <v>439510452.01999998</v>
      </c>
      <c r="AC139" s="76">
        <v>41.110999999999997</v>
      </c>
      <c r="AD139" s="28">
        <f t="shared" si="134"/>
        <v>5.9193320464256995E-3</v>
      </c>
      <c r="AE139" s="28">
        <f t="shared" si="135"/>
        <v>6.3350321402517781E-3</v>
      </c>
      <c r="AF139" s="76">
        <v>436882031.55000001</v>
      </c>
      <c r="AG139" s="76">
        <v>40.974699999999999</v>
      </c>
      <c r="AH139" s="28">
        <f t="shared" si="136"/>
        <v>-5.9803366630297164E-3</v>
      </c>
      <c r="AI139" s="28">
        <f t="shared" si="137"/>
        <v>-3.3154143659847373E-3</v>
      </c>
      <c r="AJ139" s="29">
        <f t="shared" si="120"/>
        <v>7.4572361993618507E-3</v>
      </c>
      <c r="AK139" s="29">
        <f t="shared" si="138"/>
        <v>1.8164073600800594E-3</v>
      </c>
      <c r="AL139" s="30">
        <f t="shared" si="121"/>
        <v>1.2636178254035919E-2</v>
      </c>
      <c r="AM139" s="30">
        <f t="shared" si="139"/>
        <v>7.5935857807154878E-3</v>
      </c>
      <c r="AN139" s="31">
        <f t="shared" si="122"/>
        <v>1.6887507911631679E-2</v>
      </c>
      <c r="AO139" s="89">
        <f t="shared" si="140"/>
        <v>7.3458574880686835E-3</v>
      </c>
    </row>
    <row r="140" spans="1:46">
      <c r="A140" s="240" t="s">
        <v>47</v>
      </c>
      <c r="B140" s="253">
        <f>SUM(B137:B139)</f>
        <v>2543700319.1300001</v>
      </c>
      <c r="C140" s="102"/>
      <c r="D140" s="253">
        <f>SUM(D137:D139)</f>
        <v>2625941324.9900002</v>
      </c>
      <c r="E140" s="102"/>
      <c r="F140" s="28">
        <f>((D140-B140)/B140)</f>
        <v>3.2331248001780458E-2</v>
      </c>
      <c r="G140" s="28"/>
      <c r="H140" s="253">
        <f>SUM(H137:H139)</f>
        <v>2650494218.77</v>
      </c>
      <c r="I140" s="102"/>
      <c r="J140" s="28">
        <f>((H140-D140)/D140)</f>
        <v>9.35013038804027E-3</v>
      </c>
      <c r="K140" s="28"/>
      <c r="L140" s="253">
        <f>SUM(L137:L139)</f>
        <v>2654036382.6100001</v>
      </c>
      <c r="M140" s="102"/>
      <c r="N140" s="28">
        <f>((L140-H140)/H140)</f>
        <v>1.3364163614904788E-3</v>
      </c>
      <c r="O140" s="28"/>
      <c r="P140" s="253">
        <f>SUM(P137:P139)</f>
        <v>2656447532.9099998</v>
      </c>
      <c r="Q140" s="102"/>
      <c r="R140" s="28">
        <f>((P140-L140)/L140)</f>
        <v>9.0848426788655017E-4</v>
      </c>
      <c r="S140" s="28"/>
      <c r="T140" s="253">
        <f>SUM(T137:T139)</f>
        <v>2651660899.1099997</v>
      </c>
      <c r="U140" s="102"/>
      <c r="V140" s="28">
        <f>((T140-P140)/P140)</f>
        <v>-1.8018928439955608E-3</v>
      </c>
      <c r="W140" s="28"/>
      <c r="X140" s="253">
        <f>SUM(X137:X139)</f>
        <v>2706121776.4899998</v>
      </c>
      <c r="Y140" s="102"/>
      <c r="Z140" s="28">
        <f>((X140-T140)/T140)</f>
        <v>2.053840194961554E-2</v>
      </c>
      <c r="AA140" s="28"/>
      <c r="AB140" s="253">
        <f>SUM(AB137:AB139)</f>
        <v>2706374081.4699998</v>
      </c>
      <c r="AC140" s="102"/>
      <c r="AD140" s="28">
        <f>((AB140-X140)/X140)</f>
        <v>9.3234895115205639E-5</v>
      </c>
      <c r="AE140" s="28"/>
      <c r="AF140" s="253">
        <f>SUM(AF137:AF139)</f>
        <v>2725121827.4500003</v>
      </c>
      <c r="AG140" s="102"/>
      <c r="AH140" s="28">
        <f>((AF140-AB140)/AB140)</f>
        <v>6.9272559578376653E-3</v>
      </c>
      <c r="AI140" s="28"/>
      <c r="AJ140" s="29">
        <f t="shared" si="120"/>
        <v>8.7104098722213252E-3</v>
      </c>
      <c r="AK140" s="29"/>
      <c r="AL140" s="30">
        <f t="shared" si="121"/>
        <v>3.7769504412052207E-2</v>
      </c>
      <c r="AM140" s="30"/>
      <c r="AN140" s="31">
        <f t="shared" si="122"/>
        <v>1.1960914365201568E-2</v>
      </c>
      <c r="AO140" s="89"/>
    </row>
    <row r="141" spans="1:46" ht="8.25" customHeight="1">
      <c r="A141" s="240"/>
      <c r="B141" s="102"/>
      <c r="C141" s="102"/>
      <c r="D141" s="102"/>
      <c r="E141" s="102"/>
      <c r="F141" s="28"/>
      <c r="G141" s="28"/>
      <c r="H141" s="102"/>
      <c r="I141" s="102"/>
      <c r="J141" s="28"/>
      <c r="K141" s="28"/>
      <c r="L141" s="102"/>
      <c r="M141" s="102"/>
      <c r="N141" s="28"/>
      <c r="O141" s="28"/>
      <c r="P141" s="102"/>
      <c r="Q141" s="102"/>
      <c r="R141" s="28"/>
      <c r="S141" s="28"/>
      <c r="T141" s="102"/>
      <c r="U141" s="102"/>
      <c r="V141" s="28"/>
      <c r="W141" s="28"/>
      <c r="X141" s="102"/>
      <c r="Y141" s="102"/>
      <c r="Z141" s="28"/>
      <c r="AA141" s="28"/>
      <c r="AB141" s="102"/>
      <c r="AC141" s="102"/>
      <c r="AD141" s="28"/>
      <c r="AE141" s="28"/>
      <c r="AF141" s="102"/>
      <c r="AG141" s="102"/>
      <c r="AH141" s="28"/>
      <c r="AI141" s="28"/>
      <c r="AJ141" s="29"/>
      <c r="AK141" s="29"/>
      <c r="AL141" s="30"/>
      <c r="AM141" s="30"/>
      <c r="AN141" s="31"/>
      <c r="AO141" s="89"/>
    </row>
    <row r="142" spans="1:46">
      <c r="A142" s="243" t="s">
        <v>220</v>
      </c>
      <c r="B142" s="102"/>
      <c r="C142" s="102"/>
      <c r="D142" s="102"/>
      <c r="E142" s="102"/>
      <c r="F142" s="28"/>
      <c r="G142" s="28"/>
      <c r="H142" s="102"/>
      <c r="I142" s="102"/>
      <c r="J142" s="28"/>
      <c r="K142" s="28"/>
      <c r="L142" s="102"/>
      <c r="M142" s="102"/>
      <c r="N142" s="28"/>
      <c r="O142" s="28"/>
      <c r="P142" s="102"/>
      <c r="Q142" s="102"/>
      <c r="R142" s="28"/>
      <c r="S142" s="28"/>
      <c r="T142" s="102"/>
      <c r="U142" s="102"/>
      <c r="V142" s="28"/>
      <c r="W142" s="28"/>
      <c r="X142" s="102"/>
      <c r="Y142" s="102"/>
      <c r="Z142" s="28"/>
      <c r="AA142" s="28"/>
      <c r="AB142" s="102"/>
      <c r="AC142" s="102"/>
      <c r="AD142" s="28"/>
      <c r="AE142" s="28"/>
      <c r="AF142" s="102"/>
      <c r="AG142" s="102"/>
      <c r="AH142" s="28"/>
      <c r="AI142" s="28"/>
      <c r="AJ142" s="29"/>
      <c r="AK142" s="29"/>
      <c r="AL142" s="30"/>
      <c r="AM142" s="30"/>
      <c r="AN142" s="31"/>
      <c r="AO142" s="89"/>
    </row>
    <row r="143" spans="1:46">
      <c r="A143" s="244" t="s">
        <v>221</v>
      </c>
      <c r="B143" s="102"/>
      <c r="C143" s="102"/>
      <c r="D143" s="102"/>
      <c r="E143" s="102"/>
      <c r="F143" s="28"/>
      <c r="G143" s="28"/>
      <c r="H143" s="102"/>
      <c r="I143" s="102"/>
      <c r="J143" s="28"/>
      <c r="K143" s="28"/>
      <c r="L143" s="102"/>
      <c r="M143" s="102"/>
      <c r="N143" s="28"/>
      <c r="O143" s="28"/>
      <c r="P143" s="102"/>
      <c r="Q143" s="102"/>
      <c r="R143" s="28"/>
      <c r="S143" s="28"/>
      <c r="T143" s="102"/>
      <c r="U143" s="102"/>
      <c r="V143" s="28"/>
      <c r="W143" s="28"/>
      <c r="X143" s="102"/>
      <c r="Y143" s="102"/>
      <c r="Z143" s="28"/>
      <c r="AA143" s="28"/>
      <c r="AB143" s="102"/>
      <c r="AC143" s="102"/>
      <c r="AD143" s="28"/>
      <c r="AE143" s="28"/>
      <c r="AF143" s="102"/>
      <c r="AG143" s="102"/>
      <c r="AH143" s="28"/>
      <c r="AI143" s="28"/>
      <c r="AJ143" s="29"/>
      <c r="AK143" s="29"/>
      <c r="AL143" s="30"/>
      <c r="AM143" s="30"/>
      <c r="AN143" s="31"/>
      <c r="AO143" s="89"/>
    </row>
    <row r="144" spans="1:46">
      <c r="A144" s="239" t="s">
        <v>29</v>
      </c>
      <c r="B144" s="254">
        <v>3060888376.5500002</v>
      </c>
      <c r="C144" s="116">
        <v>1.56</v>
      </c>
      <c r="D144" s="254">
        <v>3084862505.6900001</v>
      </c>
      <c r="E144" s="116">
        <v>1.58</v>
      </c>
      <c r="F144" s="28">
        <f>((D144-B144)/B144)</f>
        <v>7.8324088273423655E-3</v>
      </c>
      <c r="G144" s="28">
        <f>((E144-C144)/C144)</f>
        <v>1.2820512820512832E-2</v>
      </c>
      <c r="H144" s="254">
        <v>3080684864.5599999</v>
      </c>
      <c r="I144" s="116">
        <v>1.57</v>
      </c>
      <c r="J144" s="28">
        <f>((H144-D144)/D144)</f>
        <v>-1.3542390049133453E-3</v>
      </c>
      <c r="K144" s="28">
        <f>((I144-E144)/E144)</f>
        <v>-6.329113924050638E-3</v>
      </c>
      <c r="L144" s="254">
        <v>3097012629.9000001</v>
      </c>
      <c r="M144" s="116">
        <v>1.58</v>
      </c>
      <c r="N144" s="28">
        <f>((L144-H144)/H144)</f>
        <v>5.3000440024988313E-3</v>
      </c>
      <c r="O144" s="28">
        <f>((M144-I144)/I144)</f>
        <v>6.3694267515923622E-3</v>
      </c>
      <c r="P144" s="254">
        <v>3105476304.0900002</v>
      </c>
      <c r="Q144" s="116">
        <v>1.59</v>
      </c>
      <c r="R144" s="28">
        <f>((P144-L144)/L144)</f>
        <v>2.7328510411251832E-3</v>
      </c>
      <c r="S144" s="28">
        <f>((Q144-M144)/M144)</f>
        <v>6.329113924050638E-3</v>
      </c>
      <c r="T144" s="254">
        <v>3119602922.0500002</v>
      </c>
      <c r="U144" s="116">
        <v>1.59</v>
      </c>
      <c r="V144" s="28">
        <f>((T144-P144)/P144)</f>
        <v>4.5489376110823586E-3</v>
      </c>
      <c r="W144" s="28">
        <f>((U144-Q144)/Q144)</f>
        <v>0</v>
      </c>
      <c r="X144" s="254">
        <v>2966966592.8699999</v>
      </c>
      <c r="Y144" s="116">
        <v>1.52</v>
      </c>
      <c r="Z144" s="28">
        <f>((X144-T144)/T144)</f>
        <v>-4.892812739119299E-2</v>
      </c>
      <c r="AA144" s="28">
        <f>((Y144-U144)/U144)</f>
        <v>-4.4025157232704441E-2</v>
      </c>
      <c r="AB144" s="254">
        <v>2960951587.98</v>
      </c>
      <c r="AC144" s="116">
        <v>1.51</v>
      </c>
      <c r="AD144" s="28">
        <f>((AB144-X144)/X144)</f>
        <v>-2.0273247782616401E-3</v>
      </c>
      <c r="AE144" s="28">
        <f>((AC144-Y144)/Y144)</f>
        <v>-6.5789473684210583E-3</v>
      </c>
      <c r="AF144" s="254">
        <v>2968790874.8899999</v>
      </c>
      <c r="AG144" s="116">
        <v>1.51</v>
      </c>
      <c r="AH144" s="28">
        <f>((AF144-AB144)/AB144)</f>
        <v>2.6475565969479127E-3</v>
      </c>
      <c r="AI144" s="28">
        <f>((AG144-AC144)/AC144)</f>
        <v>0</v>
      </c>
      <c r="AJ144" s="29">
        <f t="shared" si="120"/>
        <v>-3.6559866369214153E-3</v>
      </c>
      <c r="AK144" s="29">
        <f t="shared" si="138"/>
        <v>-3.9267706286275376E-3</v>
      </c>
      <c r="AL144" s="30">
        <f t="shared" si="121"/>
        <v>-3.7626192605312928E-2</v>
      </c>
      <c r="AM144" s="30">
        <f t="shared" si="139"/>
        <v>-4.4303797468354465E-2</v>
      </c>
      <c r="AN144" s="31">
        <f t="shared" si="122"/>
        <v>1.8584108846525702E-2</v>
      </c>
      <c r="AO144" s="89">
        <f t="shared" si="140"/>
        <v>1.7497719482158013E-2</v>
      </c>
    </row>
    <row r="145" spans="1:41">
      <c r="A145" s="238" t="s">
        <v>73</v>
      </c>
      <c r="B145" s="254">
        <v>269445720.48000002</v>
      </c>
      <c r="C145" s="116">
        <v>245.37</v>
      </c>
      <c r="D145" s="254">
        <v>278505905.62</v>
      </c>
      <c r="E145" s="116">
        <v>247.21</v>
      </c>
      <c r="F145" s="28">
        <f>((D145-B145)/B145)</f>
        <v>3.3625270142943281E-2</v>
      </c>
      <c r="G145" s="28">
        <f>((E145-C145)/C145)</f>
        <v>7.498879243591325E-3</v>
      </c>
      <c r="H145" s="254">
        <v>282370101.02999997</v>
      </c>
      <c r="I145" s="116">
        <v>248.65</v>
      </c>
      <c r="J145" s="28">
        <f>((H145-D145)/D145)</f>
        <v>1.3874734187045806E-2</v>
      </c>
      <c r="K145" s="28">
        <f>((I145-E145)/E145)</f>
        <v>5.8250070790016491E-3</v>
      </c>
      <c r="L145" s="254">
        <v>282255375.50999999</v>
      </c>
      <c r="M145" s="116">
        <v>246.22</v>
      </c>
      <c r="N145" s="28">
        <f>((L145-H145)/H145)</f>
        <v>-4.0629485764072485E-4</v>
      </c>
      <c r="O145" s="28">
        <f>((M145-I145)/I145)</f>
        <v>-9.7727729740599515E-3</v>
      </c>
      <c r="P145" s="254">
        <v>283604409.22000003</v>
      </c>
      <c r="Q145" s="116">
        <v>248.17</v>
      </c>
      <c r="R145" s="28">
        <f>((P145-L145)/L145)</f>
        <v>4.7794792484022802E-3</v>
      </c>
      <c r="S145" s="28">
        <f>((Q145-M145)/M145)</f>
        <v>7.9197465681097746E-3</v>
      </c>
      <c r="T145" s="254">
        <v>281428449.63999999</v>
      </c>
      <c r="U145" s="116">
        <v>247.08</v>
      </c>
      <c r="V145" s="28">
        <f>((T145-P145)/P145)</f>
        <v>-7.6725167495971091E-3</v>
      </c>
      <c r="W145" s="28">
        <f>((U145-Q145)/Q145)</f>
        <v>-4.3921505419670997E-3</v>
      </c>
      <c r="X145" s="254">
        <v>287570273.94</v>
      </c>
      <c r="Y145" s="116">
        <v>253.15</v>
      </c>
      <c r="Z145" s="28">
        <f>((X145-T145)/T145)</f>
        <v>2.1823750611768507E-2</v>
      </c>
      <c r="AA145" s="28">
        <f>((Y145-U145)/U145)</f>
        <v>2.4566941881172061E-2</v>
      </c>
      <c r="AB145" s="254">
        <v>294197648.76999998</v>
      </c>
      <c r="AC145" s="116">
        <v>255.17</v>
      </c>
      <c r="AD145" s="28">
        <f>((AB145-X145)/X145)</f>
        <v>2.3046105354348097E-2</v>
      </c>
      <c r="AE145" s="28">
        <f>((AC145-Y145)/Y145)</f>
        <v>7.9794588188820143E-3</v>
      </c>
      <c r="AF145" s="254">
        <v>293577670.31999999</v>
      </c>
      <c r="AG145" s="116">
        <v>254.52</v>
      </c>
      <c r="AH145" s="28">
        <f>((AF145-AB145)/AB145)</f>
        <v>-2.1073535175825946E-3</v>
      </c>
      <c r="AI145" s="28">
        <f>((AG145-AC145)/AC145)</f>
        <v>-2.5473213935806611E-3</v>
      </c>
      <c r="AJ145" s="29">
        <f t="shared" si="120"/>
        <v>1.0870396802460942E-2</v>
      </c>
      <c r="AK145" s="29">
        <f t="shared" si="138"/>
        <v>4.6347235851436387E-3</v>
      </c>
      <c r="AL145" s="30">
        <f t="shared" si="121"/>
        <v>5.4116499491986561E-2</v>
      </c>
      <c r="AM145" s="30">
        <f t="shared" si="139"/>
        <v>2.957000121354315E-2</v>
      </c>
      <c r="AN145" s="31">
        <f t="shared" si="122"/>
        <v>1.4499058294986971E-2</v>
      </c>
      <c r="AO145" s="89">
        <f t="shared" si="140"/>
        <v>1.048491639111776E-2</v>
      </c>
    </row>
    <row r="146" spans="1:41" ht="8.25" customHeight="1">
      <c r="A146" s="240"/>
      <c r="B146" s="102"/>
      <c r="C146" s="102"/>
      <c r="D146" s="102"/>
      <c r="E146" s="102"/>
      <c r="F146" s="28"/>
      <c r="G146" s="28"/>
      <c r="H146" s="102"/>
      <c r="I146" s="102"/>
      <c r="J146" s="28"/>
      <c r="K146" s="28"/>
      <c r="L146" s="102"/>
      <c r="M146" s="102"/>
      <c r="N146" s="28"/>
      <c r="O146" s="28"/>
      <c r="P146" s="102"/>
      <c r="Q146" s="102"/>
      <c r="R146" s="28"/>
      <c r="S146" s="28"/>
      <c r="T146" s="102"/>
      <c r="U146" s="102"/>
      <c r="V146" s="28"/>
      <c r="W146" s="28"/>
      <c r="X146" s="102"/>
      <c r="Y146" s="102"/>
      <c r="Z146" s="28"/>
      <c r="AA146" s="28"/>
      <c r="AB146" s="102"/>
      <c r="AC146" s="102"/>
      <c r="AD146" s="28"/>
      <c r="AE146" s="28"/>
      <c r="AF146" s="102"/>
      <c r="AG146" s="102"/>
      <c r="AH146" s="28"/>
      <c r="AI146" s="28"/>
      <c r="AJ146" s="29"/>
      <c r="AK146" s="29"/>
      <c r="AL146" s="30"/>
      <c r="AM146" s="30"/>
      <c r="AN146" s="31"/>
      <c r="AO146" s="89"/>
    </row>
    <row r="147" spans="1:41">
      <c r="A147" s="244" t="s">
        <v>222</v>
      </c>
      <c r="B147" s="102"/>
      <c r="C147" s="102"/>
      <c r="D147" s="102"/>
      <c r="E147" s="102"/>
      <c r="F147" s="28"/>
      <c r="G147" s="28"/>
      <c r="H147" s="102"/>
      <c r="I147" s="102"/>
      <c r="J147" s="28"/>
      <c r="K147" s="28"/>
      <c r="L147" s="102"/>
      <c r="M147" s="102"/>
      <c r="N147" s="28"/>
      <c r="O147" s="28"/>
      <c r="P147" s="102"/>
      <c r="Q147" s="102"/>
      <c r="R147" s="28"/>
      <c r="S147" s="28"/>
      <c r="T147" s="102"/>
      <c r="U147" s="102"/>
      <c r="V147" s="28"/>
      <c r="W147" s="28"/>
      <c r="X147" s="102"/>
      <c r="Y147" s="102"/>
      <c r="Z147" s="28"/>
      <c r="AA147" s="28"/>
      <c r="AB147" s="102"/>
      <c r="AC147" s="102"/>
      <c r="AD147" s="28"/>
      <c r="AE147" s="28"/>
      <c r="AF147" s="102"/>
      <c r="AG147" s="102"/>
      <c r="AH147" s="28"/>
      <c r="AI147" s="28"/>
      <c r="AJ147" s="29"/>
      <c r="AK147" s="29"/>
      <c r="AL147" s="30"/>
      <c r="AM147" s="30"/>
      <c r="AN147" s="31"/>
      <c r="AO147" s="89"/>
    </row>
    <row r="148" spans="1:41">
      <c r="A148" s="238" t="s">
        <v>144</v>
      </c>
      <c r="B148" s="82">
        <v>7343735041.6400003</v>
      </c>
      <c r="C148" s="83">
        <v>117.15</v>
      </c>
      <c r="D148" s="82">
        <v>7266917771.5500002</v>
      </c>
      <c r="E148" s="83">
        <v>117.31</v>
      </c>
      <c r="F148" s="28">
        <f t="shared" ref="F148:G151" si="141">((D148-B148)/B148)</f>
        <v>-1.0460245318551872E-2</v>
      </c>
      <c r="G148" s="28">
        <f t="shared" si="141"/>
        <v>1.3657703798548577E-3</v>
      </c>
      <c r="H148" s="82">
        <v>7271160117.4099998</v>
      </c>
      <c r="I148" s="83">
        <v>117.4</v>
      </c>
      <c r="J148" s="28">
        <f t="shared" ref="J148:J151" si="142">((H148-D148)/D148)</f>
        <v>5.8378889005851291E-4</v>
      </c>
      <c r="K148" s="28">
        <f t="shared" ref="K148:K151" si="143">((I148-E148)/E148)</f>
        <v>7.671980223340159E-4</v>
      </c>
      <c r="L148" s="82">
        <v>7264009362.9399996</v>
      </c>
      <c r="M148" s="83">
        <v>117.46</v>
      </c>
      <c r="N148" s="28">
        <f t="shared" ref="N148:N151" si="144">((L148-H148)/H148)</f>
        <v>-9.8344065520969133E-4</v>
      </c>
      <c r="O148" s="28">
        <f t="shared" ref="O148:O151" si="145">((M148-I148)/I148)</f>
        <v>5.1107325383294773E-4</v>
      </c>
      <c r="P148" s="82">
        <v>7244208253.1099997</v>
      </c>
      <c r="Q148" s="83">
        <v>117.54</v>
      </c>
      <c r="R148" s="28">
        <f t="shared" ref="R148:R151" si="146">((P148-L148)/L148)</f>
        <v>-2.7259201964995429E-3</v>
      </c>
      <c r="S148" s="28">
        <f t="shared" ref="S148:S151" si="147">((Q148-M148)/M148)</f>
        <v>6.8108292184584126E-4</v>
      </c>
      <c r="T148" s="82">
        <v>7244800917.3599997</v>
      </c>
      <c r="U148" s="83">
        <v>117.62</v>
      </c>
      <c r="V148" s="28">
        <f t="shared" ref="V148:V151" si="148">((T148-P148)/P148)</f>
        <v>8.1812149691522777E-5</v>
      </c>
      <c r="W148" s="28">
        <f t="shared" ref="W148:W151" si="149">((U148-Q148)/Q148)</f>
        <v>6.8061936362088051E-4</v>
      </c>
      <c r="X148" s="82">
        <v>7240422453.7200003</v>
      </c>
      <c r="Y148" s="83">
        <v>117.7</v>
      </c>
      <c r="Z148" s="28">
        <f t="shared" ref="Z148:Z151" si="150">((X148-T148)/T148)</f>
        <v>-6.0435941441920236E-4</v>
      </c>
      <c r="AA148" s="28">
        <f t="shared" ref="AA148:AA151" si="151">((Y148-U148)/U148)</f>
        <v>6.8015643598026091E-4</v>
      </c>
      <c r="AB148" s="82">
        <v>7244487154.0100002</v>
      </c>
      <c r="AC148" s="83">
        <v>117.78</v>
      </c>
      <c r="AD148" s="28">
        <f t="shared" ref="AD148:AD151" si="152">((AB148-X148)/X148)</f>
        <v>5.6138993490795436E-4</v>
      </c>
      <c r="AE148" s="28">
        <f t="shared" ref="AE148:AE151" si="153">((AC148-Y148)/Y148)</f>
        <v>6.7969413763804842E-4</v>
      </c>
      <c r="AF148" s="82">
        <v>7231642017.6599998</v>
      </c>
      <c r="AG148" s="83">
        <v>117.84</v>
      </c>
      <c r="AH148" s="28">
        <f t="shared" ref="AH148:AH151" si="154">((AF148-AB148)/AB148)</f>
        <v>-1.7730911901597183E-3</v>
      </c>
      <c r="AI148" s="28">
        <f t="shared" ref="AI148:AI151" si="155">((AG148-AC148)/AC148)</f>
        <v>5.0942435048397243E-4</v>
      </c>
      <c r="AJ148" s="29">
        <f t="shared" si="120"/>
        <v>-1.9150082250227547E-3</v>
      </c>
      <c r="AK148" s="29">
        <f t="shared" si="138"/>
        <v>7.343773581988531E-4</v>
      </c>
      <c r="AL148" s="30">
        <f t="shared" si="121"/>
        <v>-4.8542938008883218E-3</v>
      </c>
      <c r="AM148" s="30">
        <f t="shared" si="139"/>
        <v>4.5179439093001542E-3</v>
      </c>
      <c r="AN148" s="31">
        <f t="shared" si="122"/>
        <v>3.6380575777757189E-3</v>
      </c>
      <c r="AO148" s="89">
        <f t="shared" si="140"/>
        <v>2.7041325634273453E-4</v>
      </c>
    </row>
    <row r="149" spans="1:41">
      <c r="A149" s="238" t="s">
        <v>206</v>
      </c>
      <c r="B149" s="82">
        <v>5211181280.1099997</v>
      </c>
      <c r="C149" s="82">
        <v>116.49</v>
      </c>
      <c r="D149" s="82">
        <v>5403545776.6199999</v>
      </c>
      <c r="E149" s="82">
        <v>116.66</v>
      </c>
      <c r="F149" s="28">
        <f t="shared" si="141"/>
        <v>3.6913798651414351E-2</v>
      </c>
      <c r="G149" s="28">
        <f t="shared" si="141"/>
        <v>1.4593527341402843E-3</v>
      </c>
      <c r="H149" s="82">
        <v>5406485095.6999998</v>
      </c>
      <c r="I149" s="82">
        <v>116.84</v>
      </c>
      <c r="J149" s="28">
        <f t="shared" si="142"/>
        <v>5.4396116948203456E-4</v>
      </c>
      <c r="K149" s="28">
        <f t="shared" si="143"/>
        <v>1.5429453111606962E-3</v>
      </c>
      <c r="L149" s="82">
        <v>5427021317.9099998</v>
      </c>
      <c r="M149" s="82">
        <v>117.03</v>
      </c>
      <c r="N149" s="28">
        <f t="shared" si="144"/>
        <v>3.7984423976926045E-3</v>
      </c>
      <c r="O149" s="28">
        <f t="shared" si="145"/>
        <v>1.6261554262238765E-3</v>
      </c>
      <c r="P149" s="82">
        <v>5453018828.3500004</v>
      </c>
      <c r="Q149" s="82">
        <v>117.21</v>
      </c>
      <c r="R149" s="28">
        <f t="shared" si="146"/>
        <v>4.7903829591022197E-3</v>
      </c>
      <c r="S149" s="28">
        <f t="shared" si="147"/>
        <v>1.5380671622660224E-3</v>
      </c>
      <c r="T149" s="82">
        <v>5414308957.1000004</v>
      </c>
      <c r="U149" s="82">
        <v>117.4</v>
      </c>
      <c r="V149" s="28">
        <f t="shared" si="148"/>
        <v>-7.0987965507746126E-3</v>
      </c>
      <c r="W149" s="28">
        <f t="shared" si="149"/>
        <v>1.6210220970907939E-3</v>
      </c>
      <c r="X149" s="82">
        <v>5469210584.1199999</v>
      </c>
      <c r="Y149" s="82">
        <v>117.57</v>
      </c>
      <c r="Z149" s="28">
        <f t="shared" si="150"/>
        <v>1.0140098663561635E-2</v>
      </c>
      <c r="AA149" s="28">
        <f t="shared" si="151"/>
        <v>1.4480408858602001E-3</v>
      </c>
      <c r="AB149" s="82">
        <v>5448983433.29</v>
      </c>
      <c r="AC149" s="82">
        <v>117.69</v>
      </c>
      <c r="AD149" s="28">
        <f t="shared" si="152"/>
        <v>-3.6983675283467784E-3</v>
      </c>
      <c r="AE149" s="28">
        <f t="shared" si="153"/>
        <v>1.0206685378923582E-3</v>
      </c>
      <c r="AF149" s="82">
        <v>5447637436.5600004</v>
      </c>
      <c r="AG149" s="82">
        <v>117.91</v>
      </c>
      <c r="AH149" s="28">
        <f t="shared" si="154"/>
        <v>-2.4701795233516671E-4</v>
      </c>
      <c r="AI149" s="28">
        <f t="shared" si="155"/>
        <v>1.8693176990398409E-3</v>
      </c>
      <c r="AJ149" s="29">
        <f t="shared" si="120"/>
        <v>5.6428127262245368E-3</v>
      </c>
      <c r="AK149" s="29">
        <f t="shared" si="138"/>
        <v>1.515696231709259E-3</v>
      </c>
      <c r="AL149" s="30">
        <f t="shared" si="121"/>
        <v>8.1597643034275434E-3</v>
      </c>
      <c r="AM149" s="30">
        <f t="shared" si="139"/>
        <v>1.0714897994171095E-2</v>
      </c>
      <c r="AN149" s="31">
        <f t="shared" si="122"/>
        <v>1.369318458257943E-2</v>
      </c>
      <c r="AO149" s="89">
        <f t="shared" si="140"/>
        <v>2.3975884842276937E-4</v>
      </c>
    </row>
    <row r="150" spans="1:41">
      <c r="A150" s="238" t="s">
        <v>180</v>
      </c>
      <c r="B150" s="82">
        <v>1846084023.8199999</v>
      </c>
      <c r="C150" s="83">
        <v>1.0793999999999999</v>
      </c>
      <c r="D150" s="82">
        <v>1843832944.8599999</v>
      </c>
      <c r="E150" s="83">
        <v>1.081</v>
      </c>
      <c r="F150" s="28">
        <f t="shared" si="141"/>
        <v>-1.2193805541645957E-3</v>
      </c>
      <c r="G150" s="28">
        <f t="shared" si="141"/>
        <v>1.4823049842505522E-3</v>
      </c>
      <c r="H150" s="82">
        <v>1823185240.0699999</v>
      </c>
      <c r="I150" s="83">
        <v>1.0826</v>
      </c>
      <c r="J150" s="28">
        <f t="shared" si="142"/>
        <v>-1.1198251364126548E-2</v>
      </c>
      <c r="K150" s="28">
        <f t="shared" si="143"/>
        <v>1.4801110083256669E-3</v>
      </c>
      <c r="L150" s="82">
        <v>1825454318.8</v>
      </c>
      <c r="M150" s="83">
        <v>1.0842000000000001</v>
      </c>
      <c r="N150" s="28">
        <f t="shared" si="144"/>
        <v>1.244568396085139E-3</v>
      </c>
      <c r="O150" s="28">
        <f t="shared" si="145"/>
        <v>1.4779235174580138E-3</v>
      </c>
      <c r="P150" s="82">
        <v>1827772980.1900001</v>
      </c>
      <c r="Q150" s="83">
        <v>1.0857000000000001</v>
      </c>
      <c r="R150" s="28">
        <f t="shared" si="146"/>
        <v>1.270183190080771E-3</v>
      </c>
      <c r="S150" s="28">
        <f t="shared" si="147"/>
        <v>1.3835085777532345E-3</v>
      </c>
      <c r="T150" s="82">
        <v>1822454589.9200001</v>
      </c>
      <c r="U150" s="83">
        <v>1.0871</v>
      </c>
      <c r="V150" s="28">
        <f t="shared" si="148"/>
        <v>-2.9097652321390184E-3</v>
      </c>
      <c r="W150" s="28">
        <f t="shared" si="149"/>
        <v>1.2894906511926366E-3</v>
      </c>
      <c r="X150" s="82">
        <v>1816229455.79</v>
      </c>
      <c r="Y150" s="83">
        <v>1.0886</v>
      </c>
      <c r="Z150" s="28">
        <f t="shared" si="150"/>
        <v>-3.4157965660331639E-3</v>
      </c>
      <c r="AA150" s="28">
        <f t="shared" si="151"/>
        <v>1.3798178640419987E-3</v>
      </c>
      <c r="AB150" s="82">
        <v>1803643190.99</v>
      </c>
      <c r="AC150" s="83">
        <v>1.0902000000000001</v>
      </c>
      <c r="AD150" s="28">
        <f t="shared" si="152"/>
        <v>-6.9298869478610792E-3</v>
      </c>
      <c r="AE150" s="28">
        <f t="shared" si="153"/>
        <v>1.4697776961235035E-3</v>
      </c>
      <c r="AF150" s="82">
        <v>1831648669.29</v>
      </c>
      <c r="AG150" s="83">
        <v>1.0918000000000001</v>
      </c>
      <c r="AH150" s="28">
        <f t="shared" si="154"/>
        <v>1.5527172136872621E-2</v>
      </c>
      <c r="AI150" s="28">
        <f t="shared" si="155"/>
        <v>1.467620620069754E-3</v>
      </c>
      <c r="AJ150" s="29">
        <f t="shared" si="120"/>
        <v>-9.5389461766073381E-4</v>
      </c>
      <c r="AK150" s="29">
        <f t="shared" si="138"/>
        <v>1.4288193649019199E-3</v>
      </c>
      <c r="AL150" s="30">
        <f t="shared" si="121"/>
        <v>-6.6081233682073462E-3</v>
      </c>
      <c r="AM150" s="30">
        <f t="shared" si="139"/>
        <v>9.9907493061980965E-3</v>
      </c>
      <c r="AN150" s="31">
        <f t="shared" si="122"/>
        <v>7.856039773057372E-3</v>
      </c>
      <c r="AO150" s="89">
        <f t="shared" si="140"/>
        <v>7.0662769791217121E-5</v>
      </c>
    </row>
    <row r="151" spans="1:41">
      <c r="A151" s="238" t="s">
        <v>193</v>
      </c>
      <c r="B151" s="82">
        <v>277756541.20133591</v>
      </c>
      <c r="C151" s="83">
        <v>100.67037328529227</v>
      </c>
      <c r="D151" s="82">
        <v>280962325.09283394</v>
      </c>
      <c r="E151" s="83">
        <v>100.8492572727574</v>
      </c>
      <c r="F151" s="28">
        <f t="shared" si="141"/>
        <v>1.1541704392028233E-2</v>
      </c>
      <c r="G151" s="28">
        <f t="shared" si="141"/>
        <v>1.7769278252121265E-3</v>
      </c>
      <c r="H151" s="82">
        <v>279366450.64999998</v>
      </c>
      <c r="I151" s="83">
        <v>101.039</v>
      </c>
      <c r="J151" s="28">
        <f t="shared" si="142"/>
        <v>-5.680030026469423E-3</v>
      </c>
      <c r="K151" s="28">
        <f t="shared" si="143"/>
        <v>1.8814489305501157E-3</v>
      </c>
      <c r="L151" s="82">
        <v>279928188.47000003</v>
      </c>
      <c r="M151" s="83">
        <v>101.2033</v>
      </c>
      <c r="N151" s="28">
        <f t="shared" si="144"/>
        <v>2.0107561902764667E-3</v>
      </c>
      <c r="O151" s="28">
        <f t="shared" si="145"/>
        <v>1.626104771424868E-3</v>
      </c>
      <c r="P151" s="82">
        <v>279146343.31999999</v>
      </c>
      <c r="Q151" s="83">
        <v>101.4149</v>
      </c>
      <c r="R151" s="28">
        <f t="shared" si="146"/>
        <v>-2.7930204323950258E-3</v>
      </c>
      <c r="S151" s="28">
        <f t="shared" si="147"/>
        <v>2.0908409113141986E-3</v>
      </c>
      <c r="T151" s="82">
        <v>277339960.48046452</v>
      </c>
      <c r="U151" s="83">
        <v>101.79158128520376</v>
      </c>
      <c r="V151" s="28">
        <f t="shared" si="148"/>
        <v>-6.471096192955406E-3</v>
      </c>
      <c r="W151" s="28">
        <f t="shared" si="149"/>
        <v>3.7142597902651273E-3</v>
      </c>
      <c r="X151" s="82">
        <v>285111514.32999998</v>
      </c>
      <c r="Y151" s="83">
        <v>103.55</v>
      </c>
      <c r="Z151" s="28">
        <f t="shared" si="150"/>
        <v>2.8021760138971692E-2</v>
      </c>
      <c r="AA151" s="28">
        <f t="shared" si="151"/>
        <v>1.7274696911028693E-2</v>
      </c>
      <c r="AB151" s="82">
        <v>284859958.85000002</v>
      </c>
      <c r="AC151" s="83">
        <v>103.43</v>
      </c>
      <c r="AD151" s="28">
        <f t="shared" si="152"/>
        <v>-8.8230557994511103E-4</v>
      </c>
      <c r="AE151" s="28">
        <f t="shared" si="153"/>
        <v>-1.1588604538869179E-3</v>
      </c>
      <c r="AF151" s="82">
        <v>284652590.22000003</v>
      </c>
      <c r="AG151" s="83">
        <v>103.36</v>
      </c>
      <c r="AH151" s="28">
        <f t="shared" si="154"/>
        <v>-7.2796693096901783E-4</v>
      </c>
      <c r="AI151" s="28">
        <f t="shared" si="155"/>
        <v>-6.7678623223443282E-4</v>
      </c>
      <c r="AJ151" s="29">
        <f t="shared" si="120"/>
        <v>3.1274751948178006E-3</v>
      </c>
      <c r="AK151" s="29">
        <f t="shared" si="138"/>
        <v>3.3160790567092224E-3</v>
      </c>
      <c r="AL151" s="30">
        <f t="shared" si="121"/>
        <v>1.313437709467551E-2</v>
      </c>
      <c r="AM151" s="30">
        <f t="shared" si="139"/>
        <v>2.4895996213953601E-2</v>
      </c>
      <c r="AN151" s="31">
        <f t="shared" si="122"/>
        <v>1.1510687595367282E-2</v>
      </c>
      <c r="AO151" s="89">
        <f t="shared" si="140"/>
        <v>5.8523986394933177E-3</v>
      </c>
    </row>
    <row r="152" spans="1:41">
      <c r="A152" s="240" t="s">
        <v>47</v>
      </c>
      <c r="B152" s="86">
        <f>SUM(B144:B151)</f>
        <v>18009090983.801334</v>
      </c>
      <c r="C152" s="102"/>
      <c r="D152" s="86">
        <f>SUM(D144:D151)</f>
        <v>18158627229.432835</v>
      </c>
      <c r="E152" s="102"/>
      <c r="F152" s="28">
        <f>((D152-B152)/B152)</f>
        <v>8.3033755432744411E-3</v>
      </c>
      <c r="G152" s="28"/>
      <c r="H152" s="86">
        <f>SUM(H144:H151)</f>
        <v>18143251869.420002</v>
      </c>
      <c r="I152" s="102"/>
      <c r="J152" s="28">
        <f>((H152-D152)/D152)</f>
        <v>-8.4672480020467247E-4</v>
      </c>
      <c r="K152" s="28"/>
      <c r="L152" s="86">
        <f>SUM(L144:L151)</f>
        <v>18175681193.529999</v>
      </c>
      <c r="M152" s="102"/>
      <c r="N152" s="28">
        <f>((L152-H152)/H152)</f>
        <v>1.7874041733750945E-3</v>
      </c>
      <c r="O152" s="28"/>
      <c r="P152" s="86">
        <f>SUM(P144:P151)</f>
        <v>18193227118.279999</v>
      </c>
      <c r="Q152" s="102"/>
      <c r="R152" s="28">
        <f>((P152-L152)/L152)</f>
        <v>9.6535170061443564E-4</v>
      </c>
      <c r="S152" s="28"/>
      <c r="T152" s="86">
        <f>SUM(T144:T151)</f>
        <v>18159935796.550465</v>
      </c>
      <c r="U152" s="102"/>
      <c r="V152" s="28">
        <f>((T152-P152)/P152)</f>
        <v>-1.8298744644419927E-3</v>
      </c>
      <c r="W152" s="28"/>
      <c r="X152" s="86">
        <f>SUM(X144:X151)</f>
        <v>18065510874.770004</v>
      </c>
      <c r="Y152" s="102"/>
      <c r="Z152" s="28">
        <f>((X152-T152)/T152)</f>
        <v>-5.1996286131362124E-3</v>
      </c>
      <c r="AA152" s="28"/>
      <c r="AB152" s="86">
        <f>SUM(AB144:AB151)</f>
        <v>18037122973.889999</v>
      </c>
      <c r="AC152" s="102"/>
      <c r="AD152" s="28">
        <f>((AB152-X152)/X152)</f>
        <v>-1.5713865540138673E-3</v>
      </c>
      <c r="AE152" s="28"/>
      <c r="AF152" s="86">
        <f>SUM(AF144:AF151)</f>
        <v>18057949258.940002</v>
      </c>
      <c r="AG152" s="102"/>
      <c r="AH152" s="28">
        <f>((AF152-AB152)/AB152)</f>
        <v>1.1546345323558841E-3</v>
      </c>
      <c r="AI152" s="28"/>
      <c r="AJ152" s="29">
        <f t="shared" si="120"/>
        <v>3.4539393972788887E-4</v>
      </c>
      <c r="AK152" s="29"/>
      <c r="AL152" s="30">
        <f t="shared" si="121"/>
        <v>-5.5443602217708369E-3</v>
      </c>
      <c r="AM152" s="30"/>
      <c r="AN152" s="31">
        <f t="shared" si="122"/>
        <v>3.9101031219796962E-3</v>
      </c>
      <c r="AO152" s="89"/>
    </row>
    <row r="153" spans="1:41">
      <c r="A153" s="240" t="s">
        <v>33</v>
      </c>
      <c r="B153" s="16">
        <f>SUM(B20,B52,B82,B103,B110,B134,B140,B152)</f>
        <v>1326810742509.4089</v>
      </c>
      <c r="C153" s="102"/>
      <c r="D153" s="16">
        <f>SUM(D20,D52,D82,D103,D110,D134,D140,D152)</f>
        <v>1330942111304.7175</v>
      </c>
      <c r="E153" s="102"/>
      <c r="F153" s="28">
        <f>((D153-B153)/B153)</f>
        <v>3.113758928040407E-3</v>
      </c>
      <c r="G153" s="28"/>
      <c r="H153" s="16">
        <f>SUM(H20,H52,H82,H103,H110,H134,H140,H152)</f>
        <v>1350530705789.9524</v>
      </c>
      <c r="I153" s="102"/>
      <c r="J153" s="28">
        <f>((H153-D153)/D153)</f>
        <v>1.4717841083285161E-2</v>
      </c>
      <c r="K153" s="28"/>
      <c r="L153" s="16">
        <f>SUM(L20,L52,L82,L103,L110,L134,L140,L152)</f>
        <v>1365446853450.5566</v>
      </c>
      <c r="M153" s="102"/>
      <c r="N153" s="28">
        <f>((L153-H153)/H153)</f>
        <v>1.104465644257936E-2</v>
      </c>
      <c r="O153" s="28"/>
      <c r="P153" s="16">
        <f>SUM(P20,P52,P82,P103,P110,P134,P140,P152)</f>
        <v>1374335272281.9834</v>
      </c>
      <c r="Q153" s="102"/>
      <c r="R153" s="28">
        <f>((P153-L153)/L153)</f>
        <v>6.5095311538235648E-3</v>
      </c>
      <c r="S153" s="28"/>
      <c r="T153" s="16">
        <f>SUM(T20,T52,T82,T103,T110,T134,T140,T152)</f>
        <v>1386992411228.5371</v>
      </c>
      <c r="U153" s="102"/>
      <c r="V153" s="28">
        <f>((T153-P153)/P153)</f>
        <v>9.2096442562646704E-3</v>
      </c>
      <c r="W153" s="28"/>
      <c r="X153" s="16">
        <f>SUM(X20,X52,X82,X103,X110,X134,X140,X152)</f>
        <v>1402147126362.9736</v>
      </c>
      <c r="Y153" s="102"/>
      <c r="Z153" s="28">
        <f>((X153-T153)/T153)</f>
        <v>1.0926314384815661E-2</v>
      </c>
      <c r="AA153" s="28"/>
      <c r="AB153" s="16">
        <f>SUM(AB20,AB52,AB82,AB103,AB110,AB134,AB140,AB152)</f>
        <v>1420046022961.3538</v>
      </c>
      <c r="AC153" s="102"/>
      <c r="AD153" s="28">
        <f>((AB153-X153)/X153)</f>
        <v>1.2765348415902713E-2</v>
      </c>
      <c r="AE153" s="28"/>
      <c r="AF153" s="16">
        <f>SUM(AF20,AF52,AF82,AF103,AF110,AF134,AF140,AF152)</f>
        <v>1415746745958.9297</v>
      </c>
      <c r="AG153" s="102"/>
      <c r="AH153" s="28">
        <f>((AF153-AB153)/AB153)</f>
        <v>-3.0275617359628885E-3</v>
      </c>
      <c r="AI153" s="28"/>
      <c r="AJ153" s="29">
        <f t="shared" si="120"/>
        <v>8.1574416160935821E-3</v>
      </c>
      <c r="AK153" s="29"/>
      <c r="AL153" s="30">
        <f t="shared" si="121"/>
        <v>6.3717748453445883E-2</v>
      </c>
      <c r="AM153" s="30"/>
      <c r="AN153" s="31">
        <f t="shared" si="122"/>
        <v>5.7896469968807054E-3</v>
      </c>
      <c r="AO153" s="89"/>
    </row>
    <row r="154" spans="1:41" s="137" customFormat="1" ht="6" customHeight="1">
      <c r="A154" s="240"/>
      <c r="B154" s="102"/>
      <c r="C154" s="102"/>
      <c r="D154" s="102"/>
      <c r="E154" s="102"/>
      <c r="F154" s="28"/>
      <c r="G154" s="28"/>
      <c r="H154" s="102"/>
      <c r="I154" s="102"/>
      <c r="J154" s="28"/>
      <c r="K154" s="28"/>
      <c r="L154" s="102"/>
      <c r="M154" s="102"/>
      <c r="N154" s="28"/>
      <c r="O154" s="28"/>
      <c r="P154" s="102"/>
      <c r="Q154" s="102"/>
      <c r="R154" s="28"/>
      <c r="S154" s="28"/>
      <c r="T154" s="102"/>
      <c r="U154" s="102"/>
      <c r="V154" s="28"/>
      <c r="W154" s="28"/>
      <c r="X154" s="102"/>
      <c r="Y154" s="102"/>
      <c r="Z154" s="28"/>
      <c r="AA154" s="28"/>
      <c r="AB154" s="102"/>
      <c r="AC154" s="102"/>
      <c r="AD154" s="28"/>
      <c r="AE154" s="28"/>
      <c r="AF154" s="102"/>
      <c r="AG154" s="102"/>
      <c r="AH154" s="28"/>
      <c r="AI154" s="28"/>
      <c r="AJ154" s="29"/>
      <c r="AK154" s="29"/>
      <c r="AL154" s="30"/>
      <c r="AM154" s="30"/>
      <c r="AN154" s="31"/>
      <c r="AO154" s="89"/>
    </row>
    <row r="155" spans="1:41" s="137" customFormat="1">
      <c r="A155" s="244" t="s">
        <v>223</v>
      </c>
      <c r="B155" s="102"/>
      <c r="C155" s="102"/>
      <c r="D155" s="102"/>
      <c r="E155" s="102"/>
      <c r="F155" s="28"/>
      <c r="G155" s="28"/>
      <c r="H155" s="102"/>
      <c r="I155" s="102"/>
      <c r="J155" s="28"/>
      <c r="K155" s="28"/>
      <c r="L155" s="102"/>
      <c r="M155" s="102"/>
      <c r="N155" s="28"/>
      <c r="O155" s="28"/>
      <c r="P155" s="102"/>
      <c r="Q155" s="102"/>
      <c r="R155" s="28"/>
      <c r="S155" s="28"/>
      <c r="T155" s="102"/>
      <c r="U155" s="102"/>
      <c r="V155" s="28"/>
      <c r="W155" s="28"/>
      <c r="X155" s="102"/>
      <c r="Y155" s="102"/>
      <c r="Z155" s="28"/>
      <c r="AA155" s="28"/>
      <c r="AB155" s="102"/>
      <c r="AC155" s="102"/>
      <c r="AD155" s="28"/>
      <c r="AE155" s="28"/>
      <c r="AF155" s="102"/>
      <c r="AG155" s="102"/>
      <c r="AH155" s="28"/>
      <c r="AI155" s="28"/>
      <c r="AJ155" s="29"/>
      <c r="AK155" s="29"/>
      <c r="AL155" s="30"/>
      <c r="AM155" s="30"/>
      <c r="AN155" s="31"/>
      <c r="AO155" s="89"/>
    </row>
    <row r="156" spans="1:41" s="137" customFormat="1">
      <c r="A156" s="245" t="s">
        <v>130</v>
      </c>
      <c r="B156" s="82">
        <v>77723084061</v>
      </c>
      <c r="C156" s="83">
        <v>107.28</v>
      </c>
      <c r="D156" s="82">
        <v>77723084061</v>
      </c>
      <c r="E156" s="83">
        <v>107.28</v>
      </c>
      <c r="F156" s="28">
        <f>((D156-B156)/B156)</f>
        <v>0</v>
      </c>
      <c r="G156" s="28">
        <f>((E156-C156)/C156)</f>
        <v>0</v>
      </c>
      <c r="H156" s="82">
        <v>77723084061</v>
      </c>
      <c r="I156" s="83">
        <v>107.28</v>
      </c>
      <c r="J156" s="28">
        <f>((H156-D156)/D156)</f>
        <v>0</v>
      </c>
      <c r="K156" s="28">
        <f>((I156-E156)/E156)</f>
        <v>0</v>
      </c>
      <c r="L156" s="82">
        <v>78497141826</v>
      </c>
      <c r="M156" s="83">
        <v>107.28</v>
      </c>
      <c r="N156" s="28">
        <f>((L156-H156)/H156)</f>
        <v>9.9591746049666578E-3</v>
      </c>
      <c r="O156" s="28">
        <f>((M156-I156)/I156)</f>
        <v>0</v>
      </c>
      <c r="P156" s="82">
        <v>77723084061</v>
      </c>
      <c r="Q156" s="83">
        <v>107.28</v>
      </c>
      <c r="R156" s="28">
        <f>((P156-L156)/L156)</f>
        <v>-9.8609675077827464E-3</v>
      </c>
      <c r="S156" s="28">
        <f>((Q156-M156)/M156)</f>
        <v>0</v>
      </c>
      <c r="T156" s="82">
        <v>78497141827.520004</v>
      </c>
      <c r="U156" s="83">
        <v>107.28</v>
      </c>
      <c r="V156" s="28">
        <f>((T156-P156)/P156)</f>
        <v>9.9591746245233214E-3</v>
      </c>
      <c r="W156" s="28">
        <f>((U156-Q156)/Q156)</f>
        <v>0</v>
      </c>
      <c r="X156" s="82">
        <v>78497141827.520004</v>
      </c>
      <c r="Y156" s="83">
        <v>107.28</v>
      </c>
      <c r="Z156" s="28">
        <f>((X156-T156)/T156)</f>
        <v>0</v>
      </c>
      <c r="AA156" s="28">
        <f>((Y156-U156)/U156)</f>
        <v>0</v>
      </c>
      <c r="AB156" s="82">
        <v>78497141827.520004</v>
      </c>
      <c r="AC156" s="83">
        <v>107.28</v>
      </c>
      <c r="AD156" s="28">
        <f>((AB156-X156)/X156)</f>
        <v>0</v>
      </c>
      <c r="AE156" s="28">
        <f>((AC156-Y156)/Y156)</f>
        <v>0</v>
      </c>
      <c r="AF156" s="82">
        <v>78497141827.520004</v>
      </c>
      <c r="AG156" s="83">
        <v>107.28</v>
      </c>
      <c r="AH156" s="28">
        <f>((AF156-AB156)/AB156)</f>
        <v>0</v>
      </c>
      <c r="AI156" s="28">
        <f>((AG156-AC156)/AC156)</f>
        <v>0</v>
      </c>
      <c r="AJ156" s="29">
        <f t="shared" si="120"/>
        <v>1.2571727152134041E-3</v>
      </c>
      <c r="AK156" s="29">
        <f t="shared" si="138"/>
        <v>0</v>
      </c>
      <c r="AL156" s="30">
        <f t="shared" si="121"/>
        <v>9.9591746245233214E-3</v>
      </c>
      <c r="AM156" s="30">
        <f t="shared" si="139"/>
        <v>0</v>
      </c>
      <c r="AN156" s="31">
        <f t="shared" si="122"/>
        <v>6.3579548858833162E-3</v>
      </c>
      <c r="AO156" s="89">
        <f t="shared" si="140"/>
        <v>0</v>
      </c>
    </row>
    <row r="157" spans="1:41" s="137" customFormat="1">
      <c r="A157" s="245" t="s">
        <v>224</v>
      </c>
      <c r="B157" s="82">
        <v>6763440196.8100004</v>
      </c>
      <c r="C157" s="83">
        <v>100.11</v>
      </c>
      <c r="D157" s="82">
        <v>6763440196.8100004</v>
      </c>
      <c r="E157" s="83">
        <v>100.32</v>
      </c>
      <c r="F157" s="28">
        <f>((D157-B157)/B157)</f>
        <v>0</v>
      </c>
      <c r="G157" s="28">
        <f>((E157-C157)/C157)</f>
        <v>2.0976925382079088E-3</v>
      </c>
      <c r="H157" s="82">
        <v>6776386660.4700003</v>
      </c>
      <c r="I157" s="83">
        <v>100.47</v>
      </c>
      <c r="J157" s="28">
        <f>((H157-D157)/D157)</f>
        <v>1.9141832090281646E-3</v>
      </c>
      <c r="K157" s="28">
        <f>((I157-E157)/E157)</f>
        <v>1.4952153110048415E-3</v>
      </c>
      <c r="L157" s="82">
        <v>6786088675.5500002</v>
      </c>
      <c r="M157" s="83">
        <v>100.61</v>
      </c>
      <c r="N157" s="28">
        <f>((L157-H157)/H157)</f>
        <v>1.4317387076797955E-3</v>
      </c>
      <c r="O157" s="28">
        <f>((M157-I157)/I157)</f>
        <v>1.3934507813277651E-3</v>
      </c>
      <c r="P157" s="82">
        <v>6795337809.7600002</v>
      </c>
      <c r="Q157" s="83">
        <v>100.75</v>
      </c>
      <c r="R157" s="28">
        <f>((P157-L157)/L157)</f>
        <v>1.3629551059838475E-3</v>
      </c>
      <c r="S157" s="28">
        <f>((Q157-M157)/M157)</f>
        <v>1.3915117781532708E-3</v>
      </c>
      <c r="T157" s="82">
        <v>6804268480.3900003</v>
      </c>
      <c r="U157" s="83">
        <v>100.75</v>
      </c>
      <c r="V157" s="28">
        <f>((T157-P157)/P157)</f>
        <v>1.3142349769827749E-3</v>
      </c>
      <c r="W157" s="28">
        <f>((U157-Q157)/Q157)</f>
        <v>0</v>
      </c>
      <c r="X157" s="82">
        <v>6813092806.6700001</v>
      </c>
      <c r="Y157" s="83">
        <v>101.01</v>
      </c>
      <c r="Z157" s="28">
        <f>((X157-T157)/T157)</f>
        <v>1.2968809660335373E-3</v>
      </c>
      <c r="AA157" s="28">
        <f>((Y157-U157)/U157)</f>
        <v>2.5806451612903733E-3</v>
      </c>
      <c r="AB157" s="82">
        <v>6821914344.3999996</v>
      </c>
      <c r="AC157" s="83">
        <v>101.14</v>
      </c>
      <c r="AD157" s="28">
        <f>((AB157-X157)/X157)</f>
        <v>1.2947919513680013E-3</v>
      </c>
      <c r="AE157" s="28">
        <f>((AC157-Y157)/Y157)</f>
        <v>1.2870012870012419E-3</v>
      </c>
      <c r="AF157" s="82">
        <v>6833858381.1499996</v>
      </c>
      <c r="AG157" s="83">
        <v>101.31</v>
      </c>
      <c r="AH157" s="28">
        <f>((AF157-AB157)/AB157)</f>
        <v>1.7508335852684325E-3</v>
      </c>
      <c r="AI157" s="28">
        <f>((AG157-AC157)/AC157)</f>
        <v>1.6808384417639085E-3</v>
      </c>
      <c r="AJ157" s="29">
        <f t="shared" si="120"/>
        <v>1.2957023127930694E-3</v>
      </c>
      <c r="AK157" s="29">
        <f t="shared" si="138"/>
        <v>1.4907944123436637E-3</v>
      </c>
      <c r="AL157" s="30">
        <f t="shared" si="121"/>
        <v>1.0411592664515933E-2</v>
      </c>
      <c r="AM157" s="30">
        <f t="shared" si="139"/>
        <v>9.8684210526316703E-3</v>
      </c>
      <c r="AN157" s="31">
        <f t="shared" si="122"/>
        <v>5.7219902807617204E-4</v>
      </c>
      <c r="AO157" s="89">
        <f t="shared" si="140"/>
        <v>7.4407840498772674E-4</v>
      </c>
    </row>
    <row r="158" spans="1:41" s="137" customFormat="1">
      <c r="A158" s="240" t="s">
        <v>47</v>
      </c>
      <c r="B158" s="87">
        <f>SUM(B156:B157)</f>
        <v>84486524257.809998</v>
      </c>
      <c r="C158" s="102"/>
      <c r="D158" s="87">
        <f>SUM(D156:D157)</f>
        <v>84486524257.809998</v>
      </c>
      <c r="E158" s="102"/>
      <c r="F158" s="28"/>
      <c r="G158" s="28"/>
      <c r="H158" s="87">
        <f>SUM(H156:H157)</f>
        <v>84499470721.470001</v>
      </c>
      <c r="I158" s="102"/>
      <c r="J158" s="28"/>
      <c r="K158" s="28"/>
      <c r="L158" s="87">
        <f>SUM(L156:L157)</f>
        <v>85283230501.550003</v>
      </c>
      <c r="M158" s="102"/>
      <c r="N158" s="28"/>
      <c r="O158" s="28"/>
      <c r="P158" s="87">
        <f>SUM(P156:P157)</f>
        <v>84518421870.759995</v>
      </c>
      <c r="Q158" s="102"/>
      <c r="R158" s="28"/>
      <c r="S158" s="28"/>
      <c r="T158" s="87">
        <f>SUM(T156:T157)</f>
        <v>85301410307.910004</v>
      </c>
      <c r="U158" s="102"/>
      <c r="V158" s="28"/>
      <c r="W158" s="28"/>
      <c r="X158" s="87">
        <f>SUM(X156:X157)</f>
        <v>85310234634.190002</v>
      </c>
      <c r="Y158" s="102"/>
      <c r="Z158" s="28"/>
      <c r="AA158" s="28"/>
      <c r="AB158" s="87">
        <f>SUM(AB156:AB157)</f>
        <v>85319056171.919998</v>
      </c>
      <c r="AC158" s="102"/>
      <c r="AD158" s="28"/>
      <c r="AE158" s="28"/>
      <c r="AF158" s="87">
        <f>SUM(AF156:AF157)</f>
        <v>85331000208.669998</v>
      </c>
      <c r="AG158" s="102"/>
      <c r="AH158" s="28"/>
      <c r="AI158" s="28"/>
      <c r="AJ158" s="29"/>
      <c r="AK158" s="29"/>
      <c r="AL158" s="30"/>
      <c r="AM158" s="30"/>
      <c r="AN158" s="31"/>
      <c r="AO158" s="89"/>
    </row>
    <row r="159" spans="1:41" ht="6" customHeight="1">
      <c r="A159" s="239"/>
      <c r="B159" s="102"/>
      <c r="C159" s="102"/>
      <c r="D159" s="102"/>
      <c r="E159" s="102"/>
      <c r="F159" s="28"/>
      <c r="G159" s="28"/>
      <c r="H159" s="102"/>
      <c r="I159" s="102"/>
      <c r="J159" s="28"/>
      <c r="K159" s="28"/>
      <c r="L159" s="102"/>
      <c r="M159" s="102"/>
      <c r="N159" s="28"/>
      <c r="O159" s="28"/>
      <c r="P159" s="102"/>
      <c r="Q159" s="102"/>
      <c r="R159" s="28"/>
      <c r="S159" s="28"/>
      <c r="T159" s="102"/>
      <c r="U159" s="102"/>
      <c r="V159" s="28"/>
      <c r="W159" s="28"/>
      <c r="X159" s="102"/>
      <c r="Y159" s="102"/>
      <c r="Z159" s="28"/>
      <c r="AA159" s="28"/>
      <c r="AB159" s="102"/>
      <c r="AC159" s="102"/>
      <c r="AD159" s="28"/>
      <c r="AE159" s="28"/>
      <c r="AF159" s="102"/>
      <c r="AG159" s="102"/>
      <c r="AH159" s="28"/>
      <c r="AI159" s="28"/>
      <c r="AJ159" s="29"/>
      <c r="AK159" s="29"/>
      <c r="AL159" s="30"/>
      <c r="AM159" s="30"/>
      <c r="AN159" s="31"/>
      <c r="AO159" s="89"/>
    </row>
    <row r="160" spans="1:41" ht="25.5">
      <c r="A160" s="235" t="s">
        <v>51</v>
      </c>
      <c r="B160" s="92" t="s">
        <v>81</v>
      </c>
      <c r="C160" s="93" t="s">
        <v>82</v>
      </c>
      <c r="D160" s="92" t="s">
        <v>81</v>
      </c>
      <c r="E160" s="93" t="s">
        <v>82</v>
      </c>
      <c r="F160" s="363" t="s">
        <v>80</v>
      </c>
      <c r="G160" s="363" t="s">
        <v>4</v>
      </c>
      <c r="H160" s="92" t="s">
        <v>81</v>
      </c>
      <c r="I160" s="93" t="s">
        <v>82</v>
      </c>
      <c r="J160" s="366" t="s">
        <v>80</v>
      </c>
      <c r="K160" s="366" t="s">
        <v>4</v>
      </c>
      <c r="L160" s="92" t="s">
        <v>81</v>
      </c>
      <c r="M160" s="93" t="s">
        <v>82</v>
      </c>
      <c r="N160" s="367" t="s">
        <v>80</v>
      </c>
      <c r="O160" s="367" t="s">
        <v>4</v>
      </c>
      <c r="P160" s="92" t="s">
        <v>81</v>
      </c>
      <c r="Q160" s="93" t="s">
        <v>82</v>
      </c>
      <c r="R160" s="368" t="s">
        <v>80</v>
      </c>
      <c r="S160" s="368" t="s">
        <v>4</v>
      </c>
      <c r="T160" s="92" t="s">
        <v>81</v>
      </c>
      <c r="U160" s="93" t="s">
        <v>82</v>
      </c>
      <c r="V160" s="370" t="s">
        <v>80</v>
      </c>
      <c r="W160" s="370" t="s">
        <v>4</v>
      </c>
      <c r="X160" s="92" t="s">
        <v>81</v>
      </c>
      <c r="Y160" s="93" t="s">
        <v>82</v>
      </c>
      <c r="Z160" s="371" t="s">
        <v>80</v>
      </c>
      <c r="AA160" s="371" t="s">
        <v>4</v>
      </c>
      <c r="AB160" s="92" t="s">
        <v>81</v>
      </c>
      <c r="AC160" s="93" t="s">
        <v>82</v>
      </c>
      <c r="AD160" s="374" t="s">
        <v>80</v>
      </c>
      <c r="AE160" s="374" t="s">
        <v>4</v>
      </c>
      <c r="AF160" s="92" t="s">
        <v>81</v>
      </c>
      <c r="AG160" s="93" t="s">
        <v>82</v>
      </c>
      <c r="AH160" s="378" t="s">
        <v>80</v>
      </c>
      <c r="AI160" s="378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39" t="s">
        <v>35</v>
      </c>
      <c r="B161" s="85">
        <v>2677997000</v>
      </c>
      <c r="C161" s="84">
        <v>18.190000000000001</v>
      </c>
      <c r="D161" s="85">
        <v>2810150000</v>
      </c>
      <c r="E161" s="84">
        <v>18.7</v>
      </c>
      <c r="F161" s="28">
        <f t="shared" ref="F161:F172" si="156">((D161-B161)/B161)</f>
        <v>4.9347702779353374E-2</v>
      </c>
      <c r="G161" s="28">
        <f t="shared" ref="G161:G172" si="157">((E161-C161)/C161)</f>
        <v>2.8037383177569982E-2</v>
      </c>
      <c r="H161" s="85">
        <v>2758504000</v>
      </c>
      <c r="I161" s="84">
        <v>18.71</v>
      </c>
      <c r="J161" s="28">
        <f t="shared" ref="J161:J172" si="158">((H161-D161)/D161)</f>
        <v>-1.8378378378378378E-2</v>
      </c>
      <c r="K161" s="28">
        <f t="shared" ref="K161:K172" si="159">((I161-E161)/E161)</f>
        <v>5.3475935828885366E-4</v>
      </c>
      <c r="L161" s="85">
        <v>2758504000</v>
      </c>
      <c r="M161" s="84">
        <v>18.72</v>
      </c>
      <c r="N161" s="28">
        <f t="shared" ref="N161:N172" si="160">((L161-H161)/H161)</f>
        <v>0</v>
      </c>
      <c r="O161" s="28">
        <f t="shared" ref="O161:O172" si="161">((M161-I161)/I161)</f>
        <v>5.344735435594874E-4</v>
      </c>
      <c r="P161" s="85">
        <v>2776732000</v>
      </c>
      <c r="Q161" s="84">
        <v>18.829999999999998</v>
      </c>
      <c r="R161" s="28">
        <f t="shared" ref="R161:R172" si="162">((P161-L161)/L161)</f>
        <v>6.6079295154185024E-3</v>
      </c>
      <c r="S161" s="28">
        <f t="shared" ref="S161:S172" si="163">((Q161-M161)/M161)</f>
        <v>5.8760683760683457E-3</v>
      </c>
      <c r="T161" s="85">
        <v>2764580000</v>
      </c>
      <c r="U161" s="84">
        <v>18.760000000000002</v>
      </c>
      <c r="V161" s="28">
        <f t="shared" ref="V161:V172" si="164">((T161-P161)/P161)</f>
        <v>-4.3763676148796497E-3</v>
      </c>
      <c r="W161" s="28">
        <f t="shared" ref="W161:W172" si="165">((U161-Q161)/Q161)</f>
        <v>-3.7174721189589346E-3</v>
      </c>
      <c r="X161" s="85">
        <v>2551920000</v>
      </c>
      <c r="Y161" s="84">
        <v>18.86</v>
      </c>
      <c r="Z161" s="28">
        <f t="shared" ref="Z161:Z172" si="166">((X161-T161)/T161)</f>
        <v>-7.6923076923076927E-2</v>
      </c>
      <c r="AA161" s="28">
        <f t="shared" ref="AA161:AA172" si="167">((Y161-U161)/U161)</f>
        <v>5.3304904051171571E-3</v>
      </c>
      <c r="AB161" s="85">
        <v>2761806761.0700002</v>
      </c>
      <c r="AC161" s="84">
        <v>18.829999999999998</v>
      </c>
      <c r="AD161" s="28">
        <f t="shared" ref="AD161:AD172" si="168">((AB161-X161)/X161)</f>
        <v>8.2246606895984273E-2</v>
      </c>
      <c r="AE161" s="28">
        <f t="shared" ref="AE161:AE172" si="169">((AC161-Y161)/Y161)</f>
        <v>-1.5906680805939097E-3</v>
      </c>
      <c r="AF161" s="85">
        <v>2751738082.1199999</v>
      </c>
      <c r="AG161" s="84">
        <v>18.64</v>
      </c>
      <c r="AH161" s="28">
        <f t="shared" ref="AH161:AH172" si="170">((AF161-AB161)/AB161)</f>
        <v>-3.6456855316334305E-3</v>
      </c>
      <c r="AI161" s="28">
        <f t="shared" ref="AI161:AI172" si="171">((AG161-AC161)/AC161)</f>
        <v>-1.009028146574603E-2</v>
      </c>
      <c r="AJ161" s="29">
        <f t="shared" ref="AJ161" si="172">AVERAGE(F161,J161,N161,R161,V161,Z161,AD161,AH161)</f>
        <v>4.3598413428484716E-3</v>
      </c>
      <c r="AK161" s="29">
        <f t="shared" ref="AK161" si="173">AVERAGE(G161,K161,O161,S161,W161,AA161,AE161,AI161)</f>
        <v>3.1143441494131188E-3</v>
      </c>
      <c r="AL161" s="30">
        <f t="shared" ref="AL161" si="174">((AF161-D161)/D161)</f>
        <v>-2.0786049812287641E-2</v>
      </c>
      <c r="AM161" s="30">
        <f t="shared" ref="AM161" si="175">((AG161-E161)/E161)</f>
        <v>-3.2085561497325519E-3</v>
      </c>
      <c r="AN161" s="31">
        <f t="shared" ref="AN161" si="176">STDEV(F161,J161,N161,R161,V161,Z161,AD161,AH161)</f>
        <v>4.6871659556911062E-2</v>
      </c>
      <c r="AO161" s="89">
        <f t="shared" ref="AO161" si="177">STDEV(G161,K161,O161,S161,W161,AA161,AE161,AI161)</f>
        <v>1.1276899780481518E-2</v>
      </c>
    </row>
    <row r="162" spans="1:41">
      <c r="A162" s="239" t="s">
        <v>67</v>
      </c>
      <c r="B162" s="85">
        <v>374046407.26999998</v>
      </c>
      <c r="C162" s="84">
        <v>4.4400000000000004</v>
      </c>
      <c r="D162" s="85">
        <v>384270910.43000001</v>
      </c>
      <c r="E162" s="84">
        <v>4.4800000000000004</v>
      </c>
      <c r="F162" s="28">
        <f t="shared" si="156"/>
        <v>2.7334851936218749E-2</v>
      </c>
      <c r="G162" s="28">
        <f t="shared" si="157"/>
        <v>9.0090090090090159E-3</v>
      </c>
      <c r="H162" s="85">
        <v>386827036.22000003</v>
      </c>
      <c r="I162" s="84">
        <v>4.58</v>
      </c>
      <c r="J162" s="28">
        <f t="shared" si="158"/>
        <v>6.651884700665244E-3</v>
      </c>
      <c r="K162" s="28">
        <f t="shared" si="159"/>
        <v>2.2321428571428489E-2</v>
      </c>
      <c r="L162" s="85">
        <v>383418868.5</v>
      </c>
      <c r="M162" s="84">
        <v>4.55</v>
      </c>
      <c r="N162" s="28">
        <f t="shared" si="160"/>
        <v>-8.8105726872247433E-3</v>
      </c>
      <c r="O162" s="28">
        <f t="shared" si="161"/>
        <v>-6.550218340611408E-3</v>
      </c>
      <c r="P162" s="85">
        <v>383418868.5</v>
      </c>
      <c r="Q162" s="84">
        <v>4.5599999999999996</v>
      </c>
      <c r="R162" s="28">
        <f t="shared" si="162"/>
        <v>0</v>
      </c>
      <c r="S162" s="28">
        <f t="shared" si="163"/>
        <v>2.197802197802151E-3</v>
      </c>
      <c r="T162" s="85">
        <v>374046407.26999998</v>
      </c>
      <c r="U162" s="84">
        <v>4.4400000000000004</v>
      </c>
      <c r="V162" s="28">
        <f t="shared" si="164"/>
        <v>-2.4444444444444494E-2</v>
      </c>
      <c r="W162" s="28">
        <f t="shared" si="165"/>
        <v>-2.6315789473684043E-2</v>
      </c>
      <c r="X162" s="85">
        <v>379158658.85000002</v>
      </c>
      <c r="Y162" s="84">
        <v>4.49</v>
      </c>
      <c r="Z162" s="28">
        <f t="shared" si="166"/>
        <v>1.3667425968109454E-2</v>
      </c>
      <c r="AA162" s="28">
        <f t="shared" si="167"/>
        <v>1.1261261261261221E-2</v>
      </c>
      <c r="AB162" s="85">
        <v>344781074.32999998</v>
      </c>
      <c r="AC162" s="84">
        <v>4.3899999999999997</v>
      </c>
      <c r="AD162" s="28">
        <f t="shared" si="168"/>
        <v>-9.0668071841662062E-2</v>
      </c>
      <c r="AE162" s="28">
        <f t="shared" si="169"/>
        <v>-2.2271714922049116E-2</v>
      </c>
      <c r="AF162" s="85">
        <v>342389929.19</v>
      </c>
      <c r="AG162" s="84">
        <v>4.3600000000000003</v>
      </c>
      <c r="AH162" s="28">
        <f t="shared" si="170"/>
        <v>-6.9352563641917053E-3</v>
      </c>
      <c r="AI162" s="28">
        <f t="shared" si="171"/>
        <v>-6.833712984054525E-3</v>
      </c>
      <c r="AJ162" s="29">
        <f t="shared" ref="AJ162:AJ174" si="178">AVERAGE(F162,J162,N162,R162,V162,Z162,AD162,AH162)</f>
        <v>-1.0400522841566194E-2</v>
      </c>
      <c r="AK162" s="29">
        <f t="shared" ref="AK162:AK172" si="179">AVERAGE(G162,K162,O162,S162,W162,AA162,AE162,AI162)</f>
        <v>-2.1477418351122765E-3</v>
      </c>
      <c r="AL162" s="30">
        <f t="shared" ref="AL162:AL174" si="180">((AF162-D162)/D162)</f>
        <v>-0.10898816460797175</v>
      </c>
      <c r="AM162" s="30">
        <f t="shared" ref="AM162:AM172" si="181">((AG162-E162)/E162)</f>
        <v>-2.6785714285714309E-2</v>
      </c>
      <c r="AN162" s="31">
        <f t="shared" ref="AN162:AN174" si="182">STDEV(F162,J162,N162,R162,V162,Z162,AD162,AH162)</f>
        <v>3.5969882873657426E-2</v>
      </c>
      <c r="AO162" s="89">
        <f t="shared" ref="AO162:AO172" si="183">STDEV(G162,K162,O162,S162,W162,AA162,AE162,AI162)</f>
        <v>1.6700331267958675E-2</v>
      </c>
    </row>
    <row r="163" spans="1:41">
      <c r="A163" s="239" t="s">
        <v>56</v>
      </c>
      <c r="B163" s="85">
        <v>147923804.16</v>
      </c>
      <c r="C163" s="84">
        <v>5.81</v>
      </c>
      <c r="D163" s="85">
        <v>147923804.16</v>
      </c>
      <c r="E163" s="84">
        <v>5.76</v>
      </c>
      <c r="F163" s="28">
        <f t="shared" si="156"/>
        <v>0</v>
      </c>
      <c r="G163" s="28">
        <f t="shared" si="157"/>
        <v>-8.605851979345925E-3</v>
      </c>
      <c r="H163" s="85">
        <v>146382931.19999999</v>
      </c>
      <c r="I163" s="84">
        <v>5.84</v>
      </c>
      <c r="J163" s="28">
        <f t="shared" si="158"/>
        <v>-1.0416666666666723E-2</v>
      </c>
      <c r="K163" s="28">
        <f t="shared" si="159"/>
        <v>1.3888888888888902E-2</v>
      </c>
      <c r="L163" s="85">
        <v>151519174.40000001</v>
      </c>
      <c r="M163" s="84">
        <v>5.98</v>
      </c>
      <c r="N163" s="28">
        <f t="shared" si="160"/>
        <v>3.5087719298245737E-2</v>
      </c>
      <c r="O163" s="28">
        <f t="shared" si="161"/>
        <v>2.3972602739726127E-2</v>
      </c>
      <c r="P163" s="85">
        <v>151519174.40000001</v>
      </c>
      <c r="Q163" s="84">
        <v>5.91</v>
      </c>
      <c r="R163" s="28">
        <f t="shared" si="162"/>
        <v>0</v>
      </c>
      <c r="S163" s="28">
        <f t="shared" si="163"/>
        <v>-1.1705685618729143E-2</v>
      </c>
      <c r="T163" s="85">
        <v>148180616.31999999</v>
      </c>
      <c r="U163" s="84">
        <v>5.81</v>
      </c>
      <c r="V163" s="28">
        <f t="shared" si="164"/>
        <v>-2.2033898305084832E-2</v>
      </c>
      <c r="W163" s="28">
        <f t="shared" si="165"/>
        <v>-1.6920473773265741E-2</v>
      </c>
      <c r="X163" s="85">
        <v>148180616.31999999</v>
      </c>
      <c r="Y163" s="84">
        <v>5.78</v>
      </c>
      <c r="Z163" s="28">
        <f t="shared" si="166"/>
        <v>0</v>
      </c>
      <c r="AA163" s="28">
        <f t="shared" si="167"/>
        <v>-5.1635111876074634E-3</v>
      </c>
      <c r="AB163" s="85">
        <v>127217050.73</v>
      </c>
      <c r="AC163" s="84">
        <v>5.76</v>
      </c>
      <c r="AD163" s="28">
        <f t="shared" si="168"/>
        <v>-0.14147306247349256</v>
      </c>
      <c r="AE163" s="28">
        <f t="shared" si="169"/>
        <v>-3.4602076124568273E-3</v>
      </c>
      <c r="AF163" s="85">
        <v>125592995.04000001</v>
      </c>
      <c r="AG163" s="84">
        <v>5.7</v>
      </c>
      <c r="AH163" s="28">
        <f t="shared" si="170"/>
        <v>-1.2766022169833378E-2</v>
      </c>
      <c r="AI163" s="28">
        <f t="shared" si="171"/>
        <v>-1.0416666666666598E-2</v>
      </c>
      <c r="AJ163" s="29">
        <f t="shared" si="178"/>
        <v>-1.8950241289603969E-2</v>
      </c>
      <c r="AK163" s="29">
        <f t="shared" si="179"/>
        <v>-2.3013631511820841E-3</v>
      </c>
      <c r="AL163" s="30">
        <f t="shared" si="180"/>
        <v>-0.15096156596842344</v>
      </c>
      <c r="AM163" s="30">
        <f t="shared" si="181"/>
        <v>-1.0416666666666598E-2</v>
      </c>
      <c r="AN163" s="31">
        <f t="shared" si="182"/>
        <v>5.2276535616867709E-2</v>
      </c>
      <c r="AO163" s="89">
        <f t="shared" si="183"/>
        <v>1.3988488959613897E-2</v>
      </c>
    </row>
    <row r="164" spans="1:41">
      <c r="A164" s="239" t="s">
        <v>57</v>
      </c>
      <c r="B164" s="85">
        <v>217583230.41</v>
      </c>
      <c r="C164" s="84">
        <v>20.77</v>
      </c>
      <c r="D164" s="85">
        <v>195898593.03</v>
      </c>
      <c r="E164" s="84">
        <v>21.47</v>
      </c>
      <c r="F164" s="28">
        <f t="shared" si="156"/>
        <v>-9.9661344944363794E-2</v>
      </c>
      <c r="G164" s="28">
        <f t="shared" si="157"/>
        <v>3.3702455464612389E-2</v>
      </c>
      <c r="H164" s="85">
        <v>215477925.81</v>
      </c>
      <c r="I164" s="84">
        <v>21.48</v>
      </c>
      <c r="J164" s="28">
        <f t="shared" si="158"/>
        <v>9.9946265448683513E-2</v>
      </c>
      <c r="K164" s="28">
        <f t="shared" si="159"/>
        <v>4.657661853750146E-4</v>
      </c>
      <c r="L164" s="85">
        <v>224214939.90000001</v>
      </c>
      <c r="M164" s="84">
        <v>21.41</v>
      </c>
      <c r="N164" s="28">
        <f t="shared" si="160"/>
        <v>4.0547142159257463E-2</v>
      </c>
      <c r="O164" s="28">
        <f t="shared" si="161"/>
        <v>-3.2588454376164004E-3</v>
      </c>
      <c r="P164" s="85">
        <v>224214939.90000001</v>
      </c>
      <c r="Q164" s="84">
        <v>21.41</v>
      </c>
      <c r="R164" s="28">
        <f t="shared" si="162"/>
        <v>0</v>
      </c>
      <c r="S164" s="28">
        <f t="shared" si="163"/>
        <v>0</v>
      </c>
      <c r="T164" s="85">
        <v>222846491.91</v>
      </c>
      <c r="U164" s="84">
        <v>21.27</v>
      </c>
      <c r="V164" s="28">
        <f t="shared" si="164"/>
        <v>-6.1032863849765683E-3</v>
      </c>
      <c r="W164" s="28">
        <f t="shared" si="165"/>
        <v>-6.5390004670714888E-3</v>
      </c>
      <c r="X164" s="85">
        <v>222846491.91</v>
      </c>
      <c r="Y164" s="84">
        <v>21.24</v>
      </c>
      <c r="Z164" s="28">
        <f t="shared" si="166"/>
        <v>0</v>
      </c>
      <c r="AA164" s="28">
        <f t="shared" si="167"/>
        <v>-1.4104372355430719E-3</v>
      </c>
      <c r="AB164" s="85">
        <v>214362815.84999999</v>
      </c>
      <c r="AC164" s="84">
        <v>21.07</v>
      </c>
      <c r="AD164" s="28">
        <f t="shared" si="168"/>
        <v>-3.806959664155838E-2</v>
      </c>
      <c r="AE164" s="28">
        <f t="shared" si="169"/>
        <v>-8.0037664783426631E-3</v>
      </c>
      <c r="AF164" s="85">
        <v>214214008.99000001</v>
      </c>
      <c r="AG164" s="84">
        <v>21.07</v>
      </c>
      <c r="AH164" s="28">
        <f t="shared" si="170"/>
        <v>-6.9418224149524069E-4</v>
      </c>
      <c r="AI164" s="28">
        <f t="shared" si="171"/>
        <v>0</v>
      </c>
      <c r="AJ164" s="29">
        <f t="shared" si="178"/>
        <v>-5.0437532555662619E-4</v>
      </c>
      <c r="AK164" s="29">
        <f t="shared" si="179"/>
        <v>1.8695215039267223E-3</v>
      </c>
      <c r="AL164" s="30">
        <f t="shared" si="180"/>
        <v>9.3494372147916227E-2</v>
      </c>
      <c r="AM164" s="30">
        <f t="shared" si="181"/>
        <v>-1.8630647414997606E-2</v>
      </c>
      <c r="AN164" s="31">
        <f t="shared" si="182"/>
        <v>5.7384295284289073E-2</v>
      </c>
      <c r="AO164" s="89">
        <f t="shared" si="183"/>
        <v>1.3242462918227147E-2</v>
      </c>
    </row>
    <row r="165" spans="1:41">
      <c r="A165" s="239" t="s">
        <v>101</v>
      </c>
      <c r="B165" s="85">
        <v>635354392.32000005</v>
      </c>
      <c r="C165" s="84">
        <v>162.47999999999999</v>
      </c>
      <c r="D165" s="85">
        <v>635354392.32000005</v>
      </c>
      <c r="E165" s="84">
        <v>162.81</v>
      </c>
      <c r="F165" s="28">
        <f t="shared" si="156"/>
        <v>0</v>
      </c>
      <c r="G165" s="28">
        <f t="shared" si="157"/>
        <v>2.0310192023634448E-3</v>
      </c>
      <c r="H165" s="85">
        <v>635354392.32000005</v>
      </c>
      <c r="I165" s="84">
        <v>163.47</v>
      </c>
      <c r="J165" s="28">
        <f t="shared" si="158"/>
        <v>0</v>
      </c>
      <c r="K165" s="28">
        <f t="shared" si="159"/>
        <v>4.0538050488299034E-3</v>
      </c>
      <c r="L165" s="85">
        <v>635354392.32000005</v>
      </c>
      <c r="M165" s="84">
        <v>165.45</v>
      </c>
      <c r="N165" s="28">
        <f t="shared" si="160"/>
        <v>0</v>
      </c>
      <c r="O165" s="28">
        <f t="shared" si="161"/>
        <v>1.2112314186089128E-2</v>
      </c>
      <c r="P165" s="85">
        <v>635354392.32000005</v>
      </c>
      <c r="Q165" s="84">
        <v>168.05</v>
      </c>
      <c r="R165" s="28">
        <f t="shared" si="162"/>
        <v>0</v>
      </c>
      <c r="S165" s="28">
        <f t="shared" si="163"/>
        <v>1.5714717437292372E-2</v>
      </c>
      <c r="T165" s="85">
        <v>635354392.32000005</v>
      </c>
      <c r="U165" s="84">
        <v>170.18</v>
      </c>
      <c r="V165" s="28">
        <f t="shared" si="164"/>
        <v>0</v>
      </c>
      <c r="W165" s="28">
        <f t="shared" si="165"/>
        <v>1.2674799166914582E-2</v>
      </c>
      <c r="X165" s="85">
        <v>635354392.32000005</v>
      </c>
      <c r="Y165" s="84">
        <v>171.68</v>
      </c>
      <c r="Z165" s="28">
        <f t="shared" si="166"/>
        <v>0</v>
      </c>
      <c r="AA165" s="28">
        <f t="shared" si="167"/>
        <v>8.8141967328710779E-3</v>
      </c>
      <c r="AB165" s="85">
        <v>599377450</v>
      </c>
      <c r="AC165" s="84">
        <v>171.26</v>
      </c>
      <c r="AD165" s="28">
        <f t="shared" si="168"/>
        <v>-5.6624999771592119E-2</v>
      </c>
      <c r="AE165" s="28">
        <f t="shared" si="169"/>
        <v>-2.4464119291706427E-3</v>
      </c>
      <c r="AF165" s="85">
        <v>597948196.39999998</v>
      </c>
      <c r="AG165" s="84">
        <v>170.85</v>
      </c>
      <c r="AH165" s="28">
        <f t="shared" si="170"/>
        <v>-2.384563516695571E-3</v>
      </c>
      <c r="AI165" s="28">
        <f t="shared" si="171"/>
        <v>-2.3940207871073023E-3</v>
      </c>
      <c r="AJ165" s="29">
        <f t="shared" si="178"/>
        <v>-7.3761954110359608E-3</v>
      </c>
      <c r="AK165" s="29">
        <f t="shared" si="179"/>
        <v>6.3200523822603202E-3</v>
      </c>
      <c r="AL165" s="30">
        <f t="shared" si="180"/>
        <v>-5.8874537379699457E-2</v>
      </c>
      <c r="AM165" s="30">
        <f t="shared" si="181"/>
        <v>4.9382716049382665E-2</v>
      </c>
      <c r="AN165" s="31">
        <f t="shared" si="182"/>
        <v>1.991700878417977E-2</v>
      </c>
      <c r="AO165" s="89">
        <f t="shared" si="183"/>
        <v>7.0176434929429734E-3</v>
      </c>
    </row>
    <row r="166" spans="1:41">
      <c r="A166" s="239" t="s">
        <v>37</v>
      </c>
      <c r="B166" s="85">
        <v>485945000</v>
      </c>
      <c r="C166" s="84">
        <v>8500</v>
      </c>
      <c r="D166" s="85">
        <v>514530000</v>
      </c>
      <c r="E166" s="84">
        <v>8500</v>
      </c>
      <c r="F166" s="28">
        <f t="shared" si="156"/>
        <v>5.8823529411764705E-2</v>
      </c>
      <c r="G166" s="28">
        <f t="shared" si="157"/>
        <v>0</v>
      </c>
      <c r="H166" s="85">
        <v>428775000</v>
      </c>
      <c r="I166" s="84">
        <v>7500</v>
      </c>
      <c r="J166" s="28">
        <f t="shared" si="158"/>
        <v>-0.16666666666666666</v>
      </c>
      <c r="K166" s="28">
        <f t="shared" si="159"/>
        <v>-0.11764705882352941</v>
      </c>
      <c r="L166" s="85">
        <v>514528856.60000002</v>
      </c>
      <c r="M166" s="84">
        <v>8999.98</v>
      </c>
      <c r="N166" s="28">
        <f t="shared" si="160"/>
        <v>0.19999733333333339</v>
      </c>
      <c r="O166" s="28">
        <f t="shared" si="161"/>
        <v>0.19999733333333328</v>
      </c>
      <c r="P166" s="85">
        <v>517331330</v>
      </c>
      <c r="Q166" s="84">
        <v>9049</v>
      </c>
      <c r="R166" s="28">
        <f t="shared" si="162"/>
        <v>5.4466787703972208E-3</v>
      </c>
      <c r="S166" s="28">
        <f t="shared" si="163"/>
        <v>5.4466787703973162E-3</v>
      </c>
      <c r="T166" s="85">
        <v>429918400</v>
      </c>
      <c r="U166" s="84">
        <v>7520</v>
      </c>
      <c r="V166" s="28">
        <f t="shared" si="164"/>
        <v>-0.16896894684495525</v>
      </c>
      <c r="W166" s="28">
        <f t="shared" si="165"/>
        <v>-0.16896894684495525</v>
      </c>
      <c r="X166" s="85">
        <v>514470543.19999999</v>
      </c>
      <c r="Y166" s="84">
        <v>8998.9599999999991</v>
      </c>
      <c r="Z166" s="28">
        <f t="shared" si="166"/>
        <v>0.19667021276595742</v>
      </c>
      <c r="AA166" s="28">
        <f t="shared" si="167"/>
        <v>0.19667021276595734</v>
      </c>
      <c r="AB166" s="85">
        <v>505382800</v>
      </c>
      <c r="AC166" s="84">
        <v>8840</v>
      </c>
      <c r="AD166" s="28">
        <f t="shared" si="168"/>
        <v>-1.766426342599587E-2</v>
      </c>
      <c r="AE166" s="28">
        <f t="shared" si="169"/>
        <v>-1.7664263425995797E-2</v>
      </c>
      <c r="AF166" s="85">
        <v>505382800</v>
      </c>
      <c r="AG166" s="84">
        <v>8840</v>
      </c>
      <c r="AH166" s="28">
        <f t="shared" si="170"/>
        <v>0</v>
      </c>
      <c r="AI166" s="28">
        <f t="shared" si="171"/>
        <v>0</v>
      </c>
      <c r="AJ166" s="29">
        <f t="shared" si="178"/>
        <v>1.3454734667979369E-2</v>
      </c>
      <c r="AK166" s="29">
        <f t="shared" si="179"/>
        <v>1.2229244471900933E-2</v>
      </c>
      <c r="AL166" s="30">
        <f t="shared" si="180"/>
        <v>-1.7777777777777778E-2</v>
      </c>
      <c r="AM166" s="30">
        <f t="shared" si="181"/>
        <v>0.04</v>
      </c>
      <c r="AN166" s="31">
        <f t="shared" si="182"/>
        <v>0.14008163423523762</v>
      </c>
      <c r="AO166" s="89">
        <f t="shared" si="183"/>
        <v>0.13104780944741087</v>
      </c>
    </row>
    <row r="167" spans="1:41">
      <c r="A167" s="239" t="s">
        <v>52</v>
      </c>
      <c r="B167" s="85">
        <v>459704034.38</v>
      </c>
      <c r="C167" s="84">
        <v>13.76</v>
      </c>
      <c r="D167" s="85">
        <v>473308138.68000001</v>
      </c>
      <c r="E167" s="84">
        <v>14.17</v>
      </c>
      <c r="F167" s="28">
        <f t="shared" si="156"/>
        <v>2.9593180138929569E-2</v>
      </c>
      <c r="G167" s="28">
        <f t="shared" si="157"/>
        <v>2.9796511627906988E-2</v>
      </c>
      <c r="H167" s="85">
        <v>471437919.60000002</v>
      </c>
      <c r="I167" s="84">
        <v>14.11</v>
      </c>
      <c r="J167" s="28">
        <f t="shared" si="158"/>
        <v>-3.9513773948950072E-3</v>
      </c>
      <c r="K167" s="28">
        <f t="shared" si="159"/>
        <v>-4.2342978122794986E-3</v>
      </c>
      <c r="L167" s="85">
        <v>472806290.19999999</v>
      </c>
      <c r="M167" s="84">
        <v>14.16</v>
      </c>
      <c r="N167" s="28">
        <f t="shared" si="160"/>
        <v>2.9025467471114393E-3</v>
      </c>
      <c r="O167" s="28">
        <f t="shared" si="161"/>
        <v>3.5435861091425028E-3</v>
      </c>
      <c r="P167" s="85">
        <v>472303643.44999999</v>
      </c>
      <c r="Q167" s="84">
        <v>14.14</v>
      </c>
      <c r="R167" s="28">
        <f t="shared" si="162"/>
        <v>-1.063113500007323E-3</v>
      </c>
      <c r="S167" s="28">
        <f t="shared" si="163"/>
        <v>-1.4124293785310433E-3</v>
      </c>
      <c r="T167" s="85">
        <v>472402784.69999999</v>
      </c>
      <c r="U167" s="84">
        <v>14.14</v>
      </c>
      <c r="V167" s="28">
        <f t="shared" si="164"/>
        <v>2.0990998349242144E-4</v>
      </c>
      <c r="W167" s="28">
        <f t="shared" si="165"/>
        <v>0</v>
      </c>
      <c r="X167" s="85">
        <v>476517974</v>
      </c>
      <c r="Y167" s="84">
        <v>14.27</v>
      </c>
      <c r="Z167" s="28">
        <f t="shared" si="166"/>
        <v>8.7111876417353649E-3</v>
      </c>
      <c r="AA167" s="28">
        <f t="shared" si="167"/>
        <v>9.1937765205091226E-3</v>
      </c>
      <c r="AB167" s="85">
        <v>476974395.27999997</v>
      </c>
      <c r="AC167" s="84">
        <v>14.28</v>
      </c>
      <c r="AD167" s="28">
        <f t="shared" si="168"/>
        <v>9.5782594761047017E-4</v>
      </c>
      <c r="AE167" s="28">
        <f t="shared" si="169"/>
        <v>7.0077084793271111E-4</v>
      </c>
      <c r="AF167" s="85">
        <v>472790112.95999998</v>
      </c>
      <c r="AG167" s="84">
        <v>14.16</v>
      </c>
      <c r="AH167" s="28">
        <f t="shared" si="170"/>
        <v>-8.7725512342097071E-3</v>
      </c>
      <c r="AI167" s="28">
        <f t="shared" si="171"/>
        <v>-8.403361344537761E-3</v>
      </c>
      <c r="AJ167" s="29">
        <f t="shared" si="178"/>
        <v>3.5734510412209039E-3</v>
      </c>
      <c r="AK167" s="29">
        <f t="shared" si="179"/>
        <v>3.6480695712678784E-3</v>
      </c>
      <c r="AL167" s="30">
        <f t="shared" si="180"/>
        <v>-1.0944787922826356E-3</v>
      </c>
      <c r="AM167" s="30">
        <f t="shared" si="181"/>
        <v>-7.0571630204656224E-4</v>
      </c>
      <c r="AN167" s="31">
        <f t="shared" si="182"/>
        <v>1.166540796706539E-2</v>
      </c>
      <c r="AO167" s="89">
        <f t="shared" si="183"/>
        <v>1.1768475675173667E-2</v>
      </c>
    </row>
    <row r="168" spans="1:41">
      <c r="A168" s="239" t="s">
        <v>45</v>
      </c>
      <c r="B168" s="85">
        <v>475170799.36000001</v>
      </c>
      <c r="C168" s="84">
        <v>77.55</v>
      </c>
      <c r="D168" s="85">
        <v>482832415.74000001</v>
      </c>
      <c r="E168" s="84">
        <v>82.4</v>
      </c>
      <c r="F168" s="28">
        <f t="shared" si="156"/>
        <v>1.6123920893959191E-2</v>
      </c>
      <c r="G168" s="28">
        <f t="shared" si="157"/>
        <v>6.2540296582849889E-2</v>
      </c>
      <c r="H168" s="85">
        <v>482825469.16000003</v>
      </c>
      <c r="I168" s="84">
        <v>75</v>
      </c>
      <c r="J168" s="28">
        <f t="shared" si="158"/>
        <v>-1.4387145049772235E-5</v>
      </c>
      <c r="K168" s="28">
        <f t="shared" si="159"/>
        <v>-8.9805825242718504E-2</v>
      </c>
      <c r="L168" s="85">
        <v>480985712.97000003</v>
      </c>
      <c r="M168" s="84">
        <v>79</v>
      </c>
      <c r="N168" s="28">
        <f t="shared" si="160"/>
        <v>-3.8103959039292811E-3</v>
      </c>
      <c r="O168" s="28">
        <f t="shared" si="161"/>
        <v>5.3333333333333337E-2</v>
      </c>
      <c r="P168" s="85">
        <v>483527967.69999999</v>
      </c>
      <c r="Q168" s="84">
        <v>76.7</v>
      </c>
      <c r="R168" s="28">
        <f t="shared" si="162"/>
        <v>5.2855098632805433E-3</v>
      </c>
      <c r="S168" s="28">
        <f t="shared" si="163"/>
        <v>-2.9113924050632876E-2</v>
      </c>
      <c r="T168" s="85">
        <v>481394576.10000002</v>
      </c>
      <c r="U168" s="84">
        <v>71.3</v>
      </c>
      <c r="V168" s="28">
        <f t="shared" si="164"/>
        <v>-4.4121369238430599E-3</v>
      </c>
      <c r="W168" s="28">
        <f t="shared" si="165"/>
        <v>-7.040417209908742E-2</v>
      </c>
      <c r="X168" s="85">
        <v>483644460.39999998</v>
      </c>
      <c r="Y168" s="84">
        <v>66.05</v>
      </c>
      <c r="Z168" s="28">
        <f t="shared" si="166"/>
        <v>4.6736802026880004E-3</v>
      </c>
      <c r="AA168" s="28">
        <f t="shared" si="167"/>
        <v>-7.3632538569424963E-2</v>
      </c>
      <c r="AB168" s="85">
        <v>482875789.11000001</v>
      </c>
      <c r="AC168" s="84">
        <v>66.05</v>
      </c>
      <c r="AD168" s="28">
        <f t="shared" si="168"/>
        <v>-1.5893313227742325E-3</v>
      </c>
      <c r="AE168" s="28">
        <f t="shared" si="169"/>
        <v>0</v>
      </c>
      <c r="AF168" s="85">
        <v>482710156.68000001</v>
      </c>
      <c r="AG168" s="84">
        <v>60</v>
      </c>
      <c r="AH168" s="28">
        <f t="shared" si="170"/>
        <v>-3.4301249666148778E-4</v>
      </c>
      <c r="AI168" s="28">
        <f t="shared" si="171"/>
        <v>-9.1597274791824335E-2</v>
      </c>
      <c r="AJ168" s="29">
        <f t="shared" si="178"/>
        <v>1.9892308959587376E-3</v>
      </c>
      <c r="AK168" s="29">
        <f t="shared" si="179"/>
        <v>-2.9835013104688109E-2</v>
      </c>
      <c r="AL168" s="30">
        <f t="shared" si="180"/>
        <v>-2.5321220368484444E-4</v>
      </c>
      <c r="AM168" s="30">
        <f t="shared" si="181"/>
        <v>-0.2718446601941748</v>
      </c>
      <c r="AN168" s="31">
        <f t="shared" si="182"/>
        <v>6.7053743634999143E-3</v>
      </c>
      <c r="AO168" s="89">
        <f t="shared" si="183"/>
        <v>6.2468248896123735E-2</v>
      </c>
    </row>
    <row r="169" spans="1:41">
      <c r="A169" s="239" t="s">
        <v>103</v>
      </c>
      <c r="B169" s="85">
        <v>743030362.79999995</v>
      </c>
      <c r="C169" s="84">
        <v>95</v>
      </c>
      <c r="D169" s="85">
        <v>758847698.83000004</v>
      </c>
      <c r="E169" s="84">
        <v>54</v>
      </c>
      <c r="F169" s="28">
        <f t="shared" si="156"/>
        <v>2.1287603874483408E-2</v>
      </c>
      <c r="G169" s="28">
        <f t="shared" si="157"/>
        <v>-0.43157894736842106</v>
      </c>
      <c r="H169" s="85">
        <v>760761999.07000005</v>
      </c>
      <c r="I169" s="84">
        <v>54</v>
      </c>
      <c r="J169" s="28">
        <f t="shared" si="158"/>
        <v>2.5226408974442427E-3</v>
      </c>
      <c r="K169" s="28">
        <f t="shared" si="159"/>
        <v>0</v>
      </c>
      <c r="L169" s="85">
        <v>761813699.21000004</v>
      </c>
      <c r="M169" s="84">
        <v>49</v>
      </c>
      <c r="N169" s="28">
        <f t="shared" si="160"/>
        <v>1.3824299074949135E-3</v>
      </c>
      <c r="O169" s="28">
        <f t="shared" si="161"/>
        <v>-9.2592592592592587E-2</v>
      </c>
      <c r="P169" s="85">
        <v>746257377.71000004</v>
      </c>
      <c r="Q169" s="84">
        <v>49</v>
      </c>
      <c r="R169" s="28">
        <f t="shared" si="162"/>
        <v>-2.0420112576253077E-2</v>
      </c>
      <c r="S169" s="28">
        <f t="shared" si="163"/>
        <v>0</v>
      </c>
      <c r="T169" s="85">
        <v>741578966.97000003</v>
      </c>
      <c r="U169" s="84">
        <v>53.9</v>
      </c>
      <c r="V169" s="28">
        <f t="shared" si="164"/>
        <v>-6.2691651429382144E-3</v>
      </c>
      <c r="W169" s="28">
        <f t="shared" si="165"/>
        <v>9.9999999999999978E-2</v>
      </c>
      <c r="X169" s="85">
        <v>745108294.38999999</v>
      </c>
      <c r="Y169" s="84">
        <v>53.9</v>
      </c>
      <c r="Z169" s="28">
        <f t="shared" si="166"/>
        <v>4.7592064732099298E-3</v>
      </c>
      <c r="AA169" s="28">
        <f t="shared" si="167"/>
        <v>0</v>
      </c>
      <c r="AB169" s="85">
        <v>743304340</v>
      </c>
      <c r="AC169" s="84">
        <v>53.9</v>
      </c>
      <c r="AD169" s="28">
        <f t="shared" si="168"/>
        <v>-2.4210633589535255E-3</v>
      </c>
      <c r="AE169" s="28">
        <f t="shared" si="169"/>
        <v>0</v>
      </c>
      <c r="AF169" s="85">
        <v>745409037.45000005</v>
      </c>
      <c r="AG169" s="84">
        <v>53.9</v>
      </c>
      <c r="AH169" s="28">
        <f t="shared" si="170"/>
        <v>2.8315419899203704E-3</v>
      </c>
      <c r="AI169" s="28">
        <f t="shared" si="171"/>
        <v>0</v>
      </c>
      <c r="AJ169" s="29">
        <f t="shared" si="178"/>
        <v>4.5913525805100602E-4</v>
      </c>
      <c r="AK169" s="29">
        <f t="shared" si="179"/>
        <v>-5.3021442495126705E-2</v>
      </c>
      <c r="AL169" s="30">
        <f t="shared" si="180"/>
        <v>-1.7709299772167557E-2</v>
      </c>
      <c r="AM169" s="30">
        <f t="shared" si="181"/>
        <v>-1.8518518518518782E-3</v>
      </c>
      <c r="AN169" s="31">
        <f t="shared" si="182"/>
        <v>1.1665352361843073E-2</v>
      </c>
      <c r="AO169" s="89">
        <f t="shared" si="183"/>
        <v>0.16139728670959744</v>
      </c>
    </row>
    <row r="170" spans="1:41">
      <c r="A170" s="239" t="s">
        <v>155</v>
      </c>
      <c r="B170" s="84">
        <v>543465407.79317737</v>
      </c>
      <c r="C170" s="84">
        <v>123.91018730505232</v>
      </c>
      <c r="D170" s="84">
        <v>558168391.1940881</v>
      </c>
      <c r="E170" s="84">
        <v>127.21918409361989</v>
      </c>
      <c r="F170" s="28">
        <f t="shared" si="156"/>
        <v>2.7054129278649766E-2</v>
      </c>
      <c r="G170" s="28">
        <f t="shared" si="157"/>
        <v>2.6704800150299246E-2</v>
      </c>
      <c r="H170" s="84">
        <v>556283479.29258633</v>
      </c>
      <c r="I170" s="84">
        <v>126.7949730842804</v>
      </c>
      <c r="J170" s="28">
        <f t="shared" si="158"/>
        <v>-3.3769592317282387E-3</v>
      </c>
      <c r="K170" s="28">
        <f t="shared" si="159"/>
        <v>-3.3344893096257603E-3</v>
      </c>
      <c r="L170" s="84">
        <v>556600402.62033093</v>
      </c>
      <c r="M170" s="84">
        <v>126.86629862720824</v>
      </c>
      <c r="N170" s="28">
        <f t="shared" si="160"/>
        <v>5.6971551293888455E-4</v>
      </c>
      <c r="O170" s="28">
        <f t="shared" si="161"/>
        <v>5.625265828198701E-4</v>
      </c>
      <c r="P170" s="84">
        <v>567036682.89999998</v>
      </c>
      <c r="Q170" s="84">
        <v>127.61</v>
      </c>
      <c r="R170" s="28">
        <f t="shared" si="162"/>
        <v>1.8750040838162771E-2</v>
      </c>
      <c r="S170" s="28">
        <f t="shared" si="163"/>
        <v>5.8620877320390632E-3</v>
      </c>
      <c r="T170" s="84">
        <v>564924735.4799999</v>
      </c>
      <c r="U170" s="84">
        <v>127.13508168785864</v>
      </c>
      <c r="V170" s="28">
        <f t="shared" si="164"/>
        <v>-3.7245340269679338E-3</v>
      </c>
      <c r="W170" s="28">
        <f t="shared" si="165"/>
        <v>-3.7216386814619166E-3</v>
      </c>
      <c r="X170" s="84">
        <v>567958000.38999999</v>
      </c>
      <c r="Y170" s="84">
        <v>127.81771135141217</v>
      </c>
      <c r="Z170" s="28">
        <f t="shared" si="166"/>
        <v>5.3693257163236266E-3</v>
      </c>
      <c r="AA170" s="28">
        <f t="shared" si="167"/>
        <v>5.3693257163236483E-3</v>
      </c>
      <c r="AB170" s="84">
        <v>566873810.15999997</v>
      </c>
      <c r="AC170" s="84">
        <v>127.57</v>
      </c>
      <c r="AD170" s="28">
        <f t="shared" si="168"/>
        <v>-1.9089267679221662E-3</v>
      </c>
      <c r="AE170" s="28">
        <f t="shared" si="169"/>
        <v>-1.9380049039615468E-3</v>
      </c>
      <c r="AF170" s="84">
        <v>561026846</v>
      </c>
      <c r="AG170" s="84">
        <v>126.26</v>
      </c>
      <c r="AH170" s="28">
        <f t="shared" si="170"/>
        <v>-1.0314401644961623E-2</v>
      </c>
      <c r="AI170" s="28">
        <f t="shared" si="171"/>
        <v>-1.026887199184752E-2</v>
      </c>
      <c r="AJ170" s="29">
        <f t="shared" si="178"/>
        <v>4.0522987093118846E-3</v>
      </c>
      <c r="AK170" s="29">
        <f t="shared" si="179"/>
        <v>2.4044669118231357E-3</v>
      </c>
      <c r="AL170" s="30">
        <f t="shared" si="180"/>
        <v>5.1211334267725443E-3</v>
      </c>
      <c r="AM170" s="30">
        <f t="shared" si="181"/>
        <v>-7.5396183402184364E-3</v>
      </c>
      <c r="AN170" s="31">
        <f t="shared" si="182"/>
        <v>1.2629795091121805E-2</v>
      </c>
      <c r="AO170" s="89">
        <f t="shared" si="183"/>
        <v>1.1113568527021193E-2</v>
      </c>
    </row>
    <row r="171" spans="1:41">
      <c r="A171" s="239" t="s">
        <v>203</v>
      </c>
      <c r="B171" s="85">
        <v>221123400.47</v>
      </c>
      <c r="C171" s="84">
        <v>21.97</v>
      </c>
      <c r="D171" s="85">
        <v>224891602.66999999</v>
      </c>
      <c r="E171" s="84">
        <v>22.59</v>
      </c>
      <c r="F171" s="28">
        <f t="shared" si="156"/>
        <v>1.7041173353840599E-2</v>
      </c>
      <c r="G171" s="28">
        <f t="shared" si="157"/>
        <v>2.8220300409649568E-2</v>
      </c>
      <c r="H171" s="85">
        <v>229356267.05000001</v>
      </c>
      <c r="I171" s="84">
        <v>23.28</v>
      </c>
      <c r="J171" s="28">
        <f t="shared" si="158"/>
        <v>1.9852517065972249E-2</v>
      </c>
      <c r="K171" s="28">
        <f t="shared" si="159"/>
        <v>3.0544488711819445E-2</v>
      </c>
      <c r="L171" s="85">
        <v>231003632.87</v>
      </c>
      <c r="M171" s="84">
        <v>23.22</v>
      </c>
      <c r="N171" s="28">
        <f t="shared" si="160"/>
        <v>7.1825629235623403E-3</v>
      </c>
      <c r="O171" s="28">
        <f t="shared" si="161"/>
        <v>-2.5773195876289635E-3</v>
      </c>
      <c r="P171" s="85">
        <v>230200882.55000001</v>
      </c>
      <c r="Q171" s="84">
        <v>23.16</v>
      </c>
      <c r="R171" s="28">
        <f t="shared" si="162"/>
        <v>-3.4750549592081521E-3</v>
      </c>
      <c r="S171" s="28">
        <f t="shared" si="163"/>
        <v>-2.5839793281653197E-3</v>
      </c>
      <c r="T171" s="85">
        <v>211780403.86000001</v>
      </c>
      <c r="U171" s="84">
        <v>22.38</v>
      </c>
      <c r="V171" s="28">
        <f t="shared" si="164"/>
        <v>-8.0019148866638426E-2</v>
      </c>
      <c r="W171" s="28">
        <f t="shared" si="165"/>
        <v>-3.3678756476683988E-2</v>
      </c>
      <c r="X171" s="85">
        <v>214278929.19</v>
      </c>
      <c r="Y171" s="84">
        <v>22.47</v>
      </c>
      <c r="Z171" s="28">
        <f t="shared" si="166"/>
        <v>1.1797717279128732E-2</v>
      </c>
      <c r="AA171" s="28">
        <f t="shared" si="167"/>
        <v>4.0214477211796187E-3</v>
      </c>
      <c r="AB171" s="85">
        <v>215820995.09</v>
      </c>
      <c r="AC171" s="84">
        <v>22.59</v>
      </c>
      <c r="AD171" s="28">
        <f t="shared" si="168"/>
        <v>7.1965354028471189E-3</v>
      </c>
      <c r="AE171" s="28">
        <f t="shared" si="169"/>
        <v>5.3404539385848247E-3</v>
      </c>
      <c r="AF171" s="85">
        <v>221353767.75999999</v>
      </c>
      <c r="AG171" s="84">
        <v>22.18</v>
      </c>
      <c r="AH171" s="28">
        <f t="shared" si="170"/>
        <v>2.5635933462788238E-2</v>
      </c>
      <c r="AI171" s="28">
        <f t="shared" si="171"/>
        <v>-1.8149623727312977E-2</v>
      </c>
      <c r="AJ171" s="29">
        <f t="shared" si="178"/>
        <v>6.515294577865878E-4</v>
      </c>
      <c r="AK171" s="29">
        <f t="shared" si="179"/>
        <v>1.3921264576802761E-3</v>
      </c>
      <c r="AL171" s="30">
        <f t="shared" si="180"/>
        <v>-1.5731289510134899E-2</v>
      </c>
      <c r="AM171" s="30">
        <f t="shared" si="181"/>
        <v>-1.8149623727312977E-2</v>
      </c>
      <c r="AN171" s="31">
        <f t="shared" si="182"/>
        <v>3.3797791220789089E-2</v>
      </c>
      <c r="AO171" s="89">
        <f t="shared" si="183"/>
        <v>2.1499257502169893E-2</v>
      </c>
    </row>
    <row r="172" spans="1:41">
      <c r="A172" s="239" t="s">
        <v>204</v>
      </c>
      <c r="B172" s="84">
        <v>141858710.97999999</v>
      </c>
      <c r="C172" s="84">
        <v>18.649999999999999</v>
      </c>
      <c r="D172" s="85">
        <v>164645118.53</v>
      </c>
      <c r="E172" s="84">
        <v>19.84</v>
      </c>
      <c r="F172" s="28">
        <f t="shared" si="156"/>
        <v>0.16062748203888982</v>
      </c>
      <c r="G172" s="28">
        <f t="shared" si="157"/>
        <v>6.3806970509383457E-2</v>
      </c>
      <c r="H172" s="85">
        <v>166424015.94</v>
      </c>
      <c r="I172" s="84">
        <v>19.8</v>
      </c>
      <c r="J172" s="28">
        <f t="shared" si="158"/>
        <v>1.0804434567404823E-2</v>
      </c>
      <c r="K172" s="28">
        <f t="shared" si="159"/>
        <v>-2.0161290322580215E-3</v>
      </c>
      <c r="L172" s="85">
        <v>167990162.59999999</v>
      </c>
      <c r="M172" s="84">
        <v>19.7</v>
      </c>
      <c r="N172" s="28">
        <f t="shared" si="160"/>
        <v>9.4105808657125017E-3</v>
      </c>
      <c r="O172" s="28">
        <f t="shared" si="161"/>
        <v>-5.0505050505051221E-3</v>
      </c>
      <c r="P172" s="85">
        <v>170267044.18000001</v>
      </c>
      <c r="Q172" s="84">
        <v>20.170000000000002</v>
      </c>
      <c r="R172" s="28">
        <f t="shared" si="162"/>
        <v>1.3553660195100098E-2</v>
      </c>
      <c r="S172" s="28">
        <f t="shared" si="163"/>
        <v>2.3857868020304693E-2</v>
      </c>
      <c r="T172" s="85">
        <v>166370132.59999999</v>
      </c>
      <c r="U172" s="84">
        <v>20.38</v>
      </c>
      <c r="V172" s="28">
        <f t="shared" si="164"/>
        <v>-2.2887057203391296E-2</v>
      </c>
      <c r="W172" s="28">
        <f t="shared" si="165"/>
        <v>1.0411502231036058E-2</v>
      </c>
      <c r="X172" s="85">
        <v>172518287.16</v>
      </c>
      <c r="Y172" s="84">
        <v>20.48</v>
      </c>
      <c r="Z172" s="28">
        <f t="shared" si="166"/>
        <v>3.6954677284425044E-2</v>
      </c>
      <c r="AA172" s="28">
        <f t="shared" si="167"/>
        <v>4.9067713444554181E-3</v>
      </c>
      <c r="AB172" s="85">
        <v>171454971.61000001</v>
      </c>
      <c r="AC172" s="84">
        <v>20.347000000000001</v>
      </c>
      <c r="AD172" s="28">
        <f t="shared" si="168"/>
        <v>-6.1634947083251705E-3</v>
      </c>
      <c r="AE172" s="28">
        <f t="shared" si="169"/>
        <v>-6.494140624999957E-3</v>
      </c>
      <c r="AF172" s="85">
        <v>172656406.12</v>
      </c>
      <c r="AG172" s="84">
        <v>20.349</v>
      </c>
      <c r="AH172" s="28">
        <f t="shared" si="170"/>
        <v>7.0072888451017511E-3</v>
      </c>
      <c r="AI172" s="28">
        <f t="shared" si="171"/>
        <v>9.8294588882827516E-5</v>
      </c>
      <c r="AJ172" s="29">
        <f t="shared" si="178"/>
        <v>2.6163446485614698E-2</v>
      </c>
      <c r="AK172" s="29">
        <f t="shared" si="179"/>
        <v>1.1190078998287417E-2</v>
      </c>
      <c r="AL172" s="30">
        <f t="shared" si="180"/>
        <v>4.8657911400757786E-2</v>
      </c>
      <c r="AM172" s="30">
        <f t="shared" si="181"/>
        <v>2.5655241935483887E-2</v>
      </c>
      <c r="AN172" s="31">
        <f t="shared" si="182"/>
        <v>5.693421441572484E-2</v>
      </c>
      <c r="AO172" s="89">
        <f t="shared" si="183"/>
        <v>2.3430798089307616E-2</v>
      </c>
    </row>
    <row r="173" spans="1:41">
      <c r="A173" s="240" t="s">
        <v>38</v>
      </c>
      <c r="B173" s="87">
        <f>SUM(B161:B172)</f>
        <v>7123202549.9431772</v>
      </c>
      <c r="C173" s="102"/>
      <c r="D173" s="87">
        <f>SUM(D161:D172)</f>
        <v>7350821065.5840883</v>
      </c>
      <c r="E173" s="102"/>
      <c r="F173" s="28">
        <f>((D173-B173)/B173)</f>
        <v>3.1954519620213083E-2</v>
      </c>
      <c r="G173" s="28"/>
      <c r="H173" s="87">
        <f>SUM(H161:H172)</f>
        <v>7238410435.6625862</v>
      </c>
      <c r="I173" s="102"/>
      <c r="J173" s="28">
        <f>((H173-D173)/D173)</f>
        <v>-1.5292254962891017E-2</v>
      </c>
      <c r="K173" s="28"/>
      <c r="L173" s="87">
        <f>SUM(L161:L172)</f>
        <v>7338740132.1903315</v>
      </c>
      <c r="M173" s="102"/>
      <c r="N173" s="28">
        <f>((L173-H173)/H173)</f>
        <v>1.3860736057938295E-2</v>
      </c>
      <c r="O173" s="28"/>
      <c r="P173" s="87">
        <f>SUM(P161:P172)</f>
        <v>7358164303.6100006</v>
      </c>
      <c r="Q173" s="102"/>
      <c r="R173" s="28">
        <f>((P173-L173)/L173)</f>
        <v>2.6467991875700585E-3</v>
      </c>
      <c r="S173" s="28"/>
      <c r="T173" s="87">
        <f>SUM(T161:T172)</f>
        <v>7213377907.5299997</v>
      </c>
      <c r="U173" s="102"/>
      <c r="V173" s="28">
        <f>((T173-P173)/P173)</f>
        <v>-1.9676972422179674E-2</v>
      </c>
      <c r="W173" s="28"/>
      <c r="X173" s="87">
        <f>SUM(X161:X172)</f>
        <v>7111956648.1300001</v>
      </c>
      <c r="Y173" s="102"/>
      <c r="Z173" s="28">
        <f>((X173-T173)/T173)</f>
        <v>-1.4060161646893143E-2</v>
      </c>
      <c r="AA173" s="28"/>
      <c r="AB173" s="87">
        <f>SUM(AB161:AB172)</f>
        <v>7210232253.2299986</v>
      </c>
      <c r="AC173" s="102"/>
      <c r="AD173" s="28">
        <f>((AB173-X173)/X173)</f>
        <v>1.3818363913373799E-2</v>
      </c>
      <c r="AE173" s="28"/>
      <c r="AF173" s="87">
        <f>SUM(AF161:AF172)</f>
        <v>7193212338.71</v>
      </c>
      <c r="AG173" s="102"/>
      <c r="AH173" s="28">
        <f>((AF173-AB173)/AB173)</f>
        <v>-2.3605223690782036E-3</v>
      </c>
      <c r="AI173" s="28"/>
      <c r="AJ173" s="29">
        <f t="shared" si="178"/>
        <v>1.3613134222566498E-3</v>
      </c>
      <c r="AK173" s="29"/>
      <c r="AL173" s="30">
        <f t="shared" si="180"/>
        <v>-2.1440969038411067E-2</v>
      </c>
      <c r="AM173" s="30"/>
      <c r="AN173" s="31">
        <f t="shared" si="182"/>
        <v>1.7811052661937617E-2</v>
      </c>
      <c r="AO173" s="89"/>
    </row>
    <row r="174" spans="1:41" ht="15.75" thickBot="1">
      <c r="A174" s="68" t="s">
        <v>48</v>
      </c>
      <c r="B174" s="267">
        <f>SUM(B153,B158,B173)</f>
        <v>1418420469317.1621</v>
      </c>
      <c r="C174" s="102"/>
      <c r="D174" s="267">
        <f>SUM(D153,D158,D173)</f>
        <v>1422779456628.1116</v>
      </c>
      <c r="E174" s="365"/>
      <c r="F174" s="246">
        <f>((D174-B174)/B174)</f>
        <v>3.0731277538936751E-3</v>
      </c>
      <c r="G174" s="246"/>
      <c r="H174" s="267">
        <f>SUM(H153,H158,H173)</f>
        <v>1442268586947.085</v>
      </c>
      <c r="I174" s="102"/>
      <c r="J174" s="246">
        <f>((H174-D174)/D174)</f>
        <v>1.3697927832864042E-2</v>
      </c>
      <c r="K174" s="246"/>
      <c r="L174" s="267">
        <f>SUM(L153,L158,L173)</f>
        <v>1458068824084.2971</v>
      </c>
      <c r="M174" s="102"/>
      <c r="N174" s="246">
        <f>((L174-H174)/H174)</f>
        <v>1.095512810873683E-2</v>
      </c>
      <c r="O174" s="246"/>
      <c r="P174" s="267">
        <f>SUM(P153,P158,P173)</f>
        <v>1466211858456.3535</v>
      </c>
      <c r="Q174" s="102"/>
      <c r="R174" s="246">
        <f>((P174-L174)/L174)</f>
        <v>5.5848079579991165E-3</v>
      </c>
      <c r="S174" s="246"/>
      <c r="T174" s="267">
        <f>SUM(T153,T158,T173)</f>
        <v>1479507199443.9771</v>
      </c>
      <c r="U174" s="102"/>
      <c r="V174" s="246">
        <f>((T174-P174)/P174)</f>
        <v>9.0678171172486888E-3</v>
      </c>
      <c r="W174" s="246"/>
      <c r="X174" s="267">
        <f>SUM(X153,X158,X173)</f>
        <v>1494569317645.2935</v>
      </c>
      <c r="Y174" s="102"/>
      <c r="Z174" s="246">
        <f>((X174-T174)/T174)</f>
        <v>1.0180496726867565E-2</v>
      </c>
      <c r="AA174" s="246"/>
      <c r="AB174" s="267">
        <f>SUM(AB153,AB158,AB173)</f>
        <v>1512575311386.5037</v>
      </c>
      <c r="AC174" s="102"/>
      <c r="AD174" s="246">
        <f>((AB174-X174)/X174)</f>
        <v>1.2047613669454154E-2</v>
      </c>
      <c r="AE174" s="246"/>
      <c r="AF174" s="267">
        <f>SUM(AF153,AF158,AF173)</f>
        <v>1508270958506.3096</v>
      </c>
      <c r="AG174" s="102"/>
      <c r="AH174" s="246">
        <f>((AF174-AB174)/AB174)</f>
        <v>-2.8457114484094696E-3</v>
      </c>
      <c r="AI174" s="246"/>
      <c r="AJ174" s="29">
        <f t="shared" si="178"/>
        <v>7.720150964831825E-3</v>
      </c>
      <c r="AK174" s="29"/>
      <c r="AL174" s="30">
        <f t="shared" si="180"/>
        <v>6.008766958219014E-2</v>
      </c>
      <c r="AM174" s="30"/>
      <c r="AN174" s="31">
        <f t="shared" si="182"/>
        <v>5.4848791523081997E-3</v>
      </c>
      <c r="AO174" s="89"/>
    </row>
  </sheetData>
  <protectedRanges>
    <protectedRange password="CADF" sqref="B18" name="Fund Name_1_1_1_3_1"/>
    <protectedRange password="CADF" sqref="C18" name="Fund Name_1_1_1_1_1_5"/>
    <protectedRange password="CADF" sqref="B50" name="Yield_2_1_2_5"/>
    <protectedRange password="CADF" sqref="B45" name="Yield_2_1_2_3_1"/>
    <protectedRange password="CADF" sqref="B76" name="Yield_2_1_2_1_1"/>
    <protectedRange password="CADF" sqref="C75" name="BidOffer Prices_2_1_1_1_1_1_1_1_3_5"/>
    <protectedRange password="CADF" sqref="C76" name="Fund Name_2_2_1_4"/>
    <protectedRange password="CADF" sqref="B133" name="Fund Name_1_1_1_1"/>
    <protectedRange password="CADF" sqref="C133" name="Fund Name_1_1_1_1_4"/>
    <protectedRange password="CADF" sqref="D18" name="Fund Name_1_1_1_3_1_6"/>
    <protectedRange password="CADF" sqref="E18" name="Fund Name_1_1_1_1_1_6"/>
    <protectedRange password="CADF" sqref="D50" name="Yield_2_1_2_6"/>
    <protectedRange password="CADF" sqref="D45" name="Yield_2_1_2_3_6"/>
    <protectedRange password="CADF" sqref="D76" name="Yield_2_1_2_1_6"/>
    <protectedRange password="CADF" sqref="E75" name="BidOffer Prices_2_1_1_1_1_1_1_1_3_6"/>
    <protectedRange password="CADF" sqref="E76" name="Fund Name_2_2_1_5"/>
    <protectedRange password="CADF" sqref="D133" name="Fund Name_1_1_1_6"/>
    <protectedRange password="CADF" sqref="E133" name="Fund Name_1_1_1_1_8"/>
    <protectedRange password="CADF" sqref="H18" name="Fund Name_1_1_1_3_1_7"/>
    <protectedRange password="CADF" sqref="I18" name="Fund Name_1_1_1_1_1_7"/>
    <protectedRange password="CADF" sqref="H50" name="Yield_2_1_2_7"/>
    <protectedRange password="CADF" sqref="H45" name="Yield_2_1_2_3_7"/>
    <protectedRange password="CADF" sqref="H76" name="Yield_2_1_2_1_8"/>
    <protectedRange password="CADF" sqref="I75" name="BidOffer Prices_2_1_1_1_1_1_1_1_3_7"/>
    <protectedRange password="CADF" sqref="I76" name="Fund Name_2_2_1_6"/>
    <protectedRange password="CADF" sqref="H133" name="Fund Name_1_1_1"/>
    <protectedRange password="CADF" sqref="I133" name="Fund Name_1_1_1_1_9"/>
    <protectedRange password="CADF" sqref="L18" name="Fund Name_1_1_1_3_1_8"/>
    <protectedRange password="CADF" sqref="M18" name="Fund Name_1_1_1_1_1_8"/>
    <protectedRange password="CADF" sqref="L50" name="Yield_2_1_2_8"/>
    <protectedRange password="CADF" sqref="L45" name="Yield_2_1_2_3_8"/>
    <protectedRange password="CADF" sqref="L76" name="Yield_2_1_2_1_2"/>
    <protectedRange password="CADF" sqref="M75" name="BidOffer Prices_2_1_1_1_1_1_1_1_3_8"/>
    <protectedRange password="CADF" sqref="M76" name="Fund Name_2_2_1_7"/>
    <protectedRange password="CADF" sqref="L133" name="Fund Name_1_1_1_8"/>
    <protectedRange password="CADF" sqref="M133" name="Fund Name_1_1_1_1_10"/>
    <protectedRange password="CADF" sqref="P18" name="Fund Name_1_1_1_3_1_9"/>
    <protectedRange password="CADF" sqref="Q18" name="Fund Name_1_1_1_1_1_9"/>
    <protectedRange password="CADF" sqref="P50" name="Yield_2_1_2_10"/>
    <protectedRange password="CADF" sqref="P45" name="Yield_2_1_2_3_9"/>
    <protectedRange password="CADF" sqref="P76" name="Yield_2_1_2_1_9"/>
    <protectedRange password="CADF" sqref="Q75" name="BidOffer Prices_2_1_1_1_1_1_1_1_3_9"/>
    <protectedRange password="CADF" sqref="Q76" name="Fund Name_2_2_1_8"/>
    <protectedRange password="CADF" sqref="P133" name="Fund Name_1_1_1_9"/>
    <protectedRange password="CADF" sqref="Q133" name="Fund Name_1_1_1_1_11"/>
    <protectedRange password="CADF" sqref="T18" name="Fund Name_1_1_1_3_1_1"/>
    <protectedRange password="CADF" sqref="U18" name="Fund Name_1_1_1_1_1_1"/>
    <protectedRange password="CADF" sqref="T50" name="Yield_2_1_2"/>
    <protectedRange password="CADF" sqref="T45" name="Yield_2_1_2_3_2"/>
    <protectedRange password="CADF" sqref="T76" name="Yield_2_1_2_1_10"/>
    <protectedRange password="CADF" sqref="U75" name="BidOffer Prices_2_1_1_1_1_1_1_1_3"/>
    <protectedRange password="CADF" sqref="U76" name="Fund Name_2_2_1_9"/>
    <protectedRange password="CADF" sqref="T133" name="Fund Name_1_1_1_2"/>
    <protectedRange password="CADF" sqref="U133" name="Fund Name_1_1_1_1_3"/>
    <protectedRange password="CADF" sqref="X18" name="Fund Name_1_1_1_3_1_2"/>
    <protectedRange password="CADF" sqref="Y18" name="Fund Name_1_1_1_1_1"/>
    <protectedRange password="CADF" sqref="X50" name="Yield_2_1_2_9"/>
    <protectedRange password="CADF" sqref="X45" name="Yield_2_1_2_3_4"/>
    <protectedRange password="CADF" sqref="X76" name="Yield_2_1_2_1_4"/>
    <protectedRange password="CADF" sqref="Y75" name="BidOffer Prices_2_1_1_1_1_1_1_1_3_1"/>
    <protectedRange password="CADF" sqref="Y76" name="Fund Name_2_2_1"/>
    <protectedRange password="CADF" sqref="X133" name="Fund Name_1_1_1_7"/>
    <protectedRange password="CADF" sqref="Y133" name="Fund Name_1_1_1_1_5"/>
    <protectedRange password="CADF" sqref="AB18" name="Fund Name_1_1_1_3_1_3"/>
    <protectedRange password="CADF" sqref="AC18" name="Fund Name_1_1_1_1_1_2"/>
    <protectedRange password="CADF" sqref="AB50" name="Yield_2_1_2_1"/>
    <protectedRange password="CADF" sqref="AB45" name="Yield_2_1_2_3"/>
    <protectedRange password="CADF" sqref="AB76" name="Yield_2_1_2_1_3"/>
    <protectedRange password="CADF" sqref="AC75" name="BidOffer Prices_2_1_1_1_1_1_1_1_3_2"/>
    <protectedRange password="CADF" sqref="AC76" name="Fund Name_2_2_1_1"/>
    <protectedRange password="CADF" sqref="AB133" name="Fund Name_1_1_1_3"/>
    <protectedRange password="CADF" sqref="AC133" name="Fund Name_1_1_1_1_2"/>
    <protectedRange password="CADF" sqref="AF18" name="Fund Name_1_1_1_3_1_4"/>
    <protectedRange password="CADF" sqref="AG18" name="Fund Name_1_1_1_1_1_3"/>
    <protectedRange password="CADF" sqref="AF50" name="Yield_2_1_2_2"/>
    <protectedRange password="CADF" sqref="AF45" name="Yield_2_1_2_3_3"/>
    <protectedRange password="CADF" sqref="AF76" name="Yield_2_1_2_1_5"/>
    <protectedRange password="CADF" sqref="AG75" name="BidOffer Prices_2_1_1_1_1_1_1_1_3_3"/>
    <protectedRange password="CADF" sqref="AG76" name="Fund Name_2_2_1_2"/>
    <protectedRange password="CADF" sqref="AF133" name="Fund Name_1_1_1_4"/>
    <protectedRange password="CADF" sqref="AG133" name="Fund Name_1_1_1_1_6"/>
  </protectedRanges>
  <mergeCells count="23">
    <mergeCell ref="AQ2:AR2"/>
    <mergeCell ref="AQ118:AR118"/>
    <mergeCell ref="L2:M2"/>
    <mergeCell ref="R2:S2"/>
    <mergeCell ref="P2:Q2"/>
    <mergeCell ref="V2:W2"/>
    <mergeCell ref="T2:U2"/>
    <mergeCell ref="AB2:AC2"/>
    <mergeCell ref="A1:AO1"/>
    <mergeCell ref="AN2:AO2"/>
    <mergeCell ref="AL2:AM2"/>
    <mergeCell ref="AJ2:AK2"/>
    <mergeCell ref="B2:C2"/>
    <mergeCell ref="F2:G2"/>
    <mergeCell ref="D2:E2"/>
    <mergeCell ref="J2:K2"/>
    <mergeCell ref="H2:I2"/>
    <mergeCell ref="N2:O2"/>
    <mergeCell ref="Z2:AA2"/>
    <mergeCell ref="X2:Y2"/>
    <mergeCell ref="AD2:AE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2022-03-31T13:25:38Z</dcterms:modified>
</cp:coreProperties>
</file>